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ca3b56ca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7604e94a069e442e"/>
    <x:sheet xmlns:r="http://schemas.openxmlformats.org/officeDocument/2006/relationships" name="Inventory" sheetId="2" r:id="R88ce27cc44294668"/>
    <x:sheet xmlns:r="http://schemas.openxmlformats.org/officeDocument/2006/relationships" name="Reorder" sheetId="3" r:id="Rd1119340f7534d67"/>
    <x:sheet xmlns:r="http://schemas.openxmlformats.org/officeDocument/2006/relationships" name="Products" sheetId="4" r:id="Rb50b0f65b241414f"/>
    <x:sheet xmlns:r="http://schemas.openxmlformats.org/officeDocument/2006/relationships" name="Transactions" sheetId="5" r:id="R2ad583ff559341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@"/>
    <x:numFmt numFmtId="201" formatCode="#,##0"/>
    <x:numFmt numFmtId="202" formatCode="&quot;$&quot;#,##0.00"/>
    <x:numFmt numFmtId="203" formatCode="0.00"/>
    <x:numFmt numFmtId="204" formatCode="dd mmm yyyy"/>
    <x:numFmt numFmtId="205" formatCode="#,##0;[Red](#,##0);0"/>
    <x:numFmt numFmtId="206" formatCode="&quot;$&quot;#,##0.00;[Red](&quot;$&quot;#,##0.00)"/>
    <x:numFmt numFmtId="207" formatCode="0.0"/>
  </x:numFmts>
  <x:fonts count="6">
    <x:font>
      <x:sz val="11"/>
      <x:name val="Carlito"/>
    </x:font>
    <x:font>
      <x:sz val="11"/>
      <x:color rgb="FF223830"/>
      <x:name val="Arial"/>
    </x:font>
    <x:font>
      <x:b/>
      <x:sz val="16"/>
      <x:color rgb="FF163F39"/>
      <x:name val="Arial"/>
    </x:font>
    <x:font>
      <x:sz val="10"/>
      <x:color rgb="FF5F6D65"/>
      <x:name val="Arial"/>
    </x:font>
    <x:font>
      <x:b/>
      <x:sz val="11"/>
      <x:color rgb="FFFFFFFF"/>
      <x:name val="Arial"/>
    </x:font>
    <x:font>
      <x:b/>
      <x:sz val="11"/>
      <x:color rgb="FF163F3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63F39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DB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207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20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ont>
        <x:b/>
        <x:color rgb="FF9A2D29"/>
      </x:font>
      <x:fill>
        <x:patternFill patternType="solid">
          <x:bgColor rgb="FFFCE8E5"/>
        </x:patternFill>
      </x:fill>
    </x:dxf>
    <x:dxf>
      <x:font>
        <x:b/>
        <x:color rgb="FF9A2D29"/>
      </x:font>
      <x:fill>
        <x:patternFill patternType="solid">
          <x:bgColor rgb="FFFCE8E5"/>
        </x:patternFill>
      </x:fill>
    </x:dxf>
    <x:dxf>
      <x:font>
        <x:b/>
        <x:color rgb="FF9A2D29"/>
      </x:font>
      <x:fill>
        <x:patternFill patternType="solid">
          <x:bgColor rgb="FFFCE8E5"/>
        </x:patternFill>
      </x:fill>
    </x:dxf>
    <x:dxf>
      <x:font>
        <x:b/>
        <x:color rgb="FF163F39"/>
      </x:font>
      <x:fill>
        <x:patternFill patternType="solid">
          <x:bgColor rgb="FFE5EFD9"/>
        </x:patternFill>
      </x:fill>
    </x:dxf>
    <x:dxf>
      <x:font>
        <x:b/>
        <x:color rgb="FF163F39"/>
      </x:font>
      <x:fill>
        <x:patternFill patternType="solid">
          <x:bgColor rgb="FFE5EFD9"/>
        </x:patternFill>
      </x:fill>
    </x:dxf>
    <x:dxf>
      <x:font>
        <x:b/>
        <x:color rgb="FF9A2D29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441d5925c475f" /><Relationship Type="http://schemas.openxmlformats.org/officeDocument/2006/relationships/theme" Target="/xl/theme/theme1.xml" Id="Rda1a6af1407742eb" /><Relationship Type="http://schemas.openxmlformats.org/officeDocument/2006/relationships/sharedStrings" Target="/xl/sharedStrings.xml" Id="Rb24dbf3690a74bf4" /><Relationship Type="http://schemas.openxmlformats.org/officeDocument/2006/relationships/worksheet" Target="/xl/worksheets/sheet1.xml" Id="R7604e94a069e442e" /><Relationship Type="http://schemas.openxmlformats.org/officeDocument/2006/relationships/worksheet" Target="/xl/worksheets/sheet2.xml" Id="R88ce27cc44294668" /><Relationship Type="http://schemas.openxmlformats.org/officeDocument/2006/relationships/worksheet" Target="/xl/worksheets/sheet3.xml" Id="Rd1119340f7534d67" /><Relationship Type="http://schemas.openxmlformats.org/officeDocument/2006/relationships/worksheet" Target="/xl/worksheets/sheet4.xml" Id="Rb50b0f65b241414f" /><Relationship Type="http://schemas.openxmlformats.org/officeDocument/2006/relationships/worksheet" Target="/xl/worksheets/sheet5.xml" Id="R2ad583ff5593416b" /></Relationships>
</file>

<file path=xl/tables/table1.xml><?xml version="1.0" encoding="utf-8"?>
<x:table xmlns:x="http://schemas.openxmlformats.org/spreadsheetml/2006/main" id="3" name="InventoryPosition" displayName="InventoryPosition" ref="A6:N16" headerRowCount="1" totalsRowCount="0" totalsRowShown="0">
  <x:autoFilter ref="A6:N16"/>
  <x:tableColumns count="14">
    <x:tableColumn id="1" name="SKU"/>
    <x:tableColumn id="2" name="Product"/>
    <x:tableColumn id="3" name="Opening"/>
    <x:tableColumn id="4" name="Received"/>
    <x:tableColumn id="5" name="Issued"/>
    <x:tableColumn id="6" name="Net adjustments"/>
    <x:tableColumn id="7" name="On hand"/>
    <x:tableColumn id="8" name="Backorders"/>
    <x:tableColumn id="9" name="Available"/>
    <x:tableColumn id="10" name="Unit cost (AUD)"/>
    <x:tableColumn id="11" name="Stock value (AUD)"/>
    <x:tableColumn id="12" name="Cover (days)"/>
    <x:tableColumn id="13" name="Stock state"/>
    <x:tableColumn id="14" name="Data 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4" name="ReorderPlan" displayName="ReorderPlan" ref="A6:O16" headerRowCount="1" totalsRowCount="0" totalsRowShown="0">
  <x:autoFilter ref="A6:O16"/>
  <x:tableColumns count="15">
    <x:tableColumn id="1" name="SKU"/>
    <x:tableColumn id="2" name="Product"/>
    <x:tableColumn id="3" name="On hand"/>
    <x:tableColumn id="4" name="On order"/>
    <x:tableColumn id="5" name="Backorders"/>
    <x:tableColumn id="6" name="Stock position"/>
    <x:tableColumn id="7" name="Daily usage"/>
    <x:tableColumn id="8" name="Reorder point"/>
    <x:tableColumn id="9" name="Target stock"/>
    <x:tableColumn id="10" name="Order multiple"/>
    <x:tableColumn id="11" name="Suggested order"/>
    <x:tableColumn id="12" name="Est. cost (AUD)"/>
    <x:tableColumn id="13" name="Cover (days)"/>
    <x:tableColumn id="14" name="Action"/>
    <x:tableColumn id="15" name="Priority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1" name="ProductSetup" displayName="ProductSetup" ref="A6:P16" headerRowCount="1" totalsRowCount="0" totalsRowShown="0">
  <x:autoFilter ref="A6:P16"/>
  <x:tableColumns count="16">
    <x:tableColumn id="1" name="SKU"/>
    <x:tableColumn id="2" name="Product name"/>
    <x:tableColumn id="3" name="Category"/>
    <x:tableColumn id="4" name="Unit"/>
    <x:tableColumn id="5" name="Opening qty"/>
    <x:tableColumn id="6" name="Unit cost (AUD)"/>
    <x:tableColumn id="7" name="Avg daily usage"/>
    <x:tableColumn id="8" name="Lead time (days)"/>
    <x:tableColumn id="9" name="Safety days"/>
    <x:tableColumn id="10" name="Review days"/>
    <x:tableColumn id="11" name="Order multiple"/>
    <x:tableColumn id="12" name="On-order qty"/>
    <x:tableColumn id="13" name="Backorders"/>
    <x:tableColumn id="14" name="Supplier"/>
    <x:tableColumn id="15" name="Notes"/>
    <x:tableColumn id="16" name="Input statu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2" name="StockMovements" displayName="StockMovements" ref="A6:I56" headerRowCount="1" totalsRowCount="0" totalsRowShown="0">
  <x:autoFilter ref="A6:I56"/>
  <x:tableColumns count="9">
    <x:tableColumn id="1" name="Movement ID"/>
    <x:tableColumn id="2" name="Date"/>
    <x:tableColumn id="3" name="SKU"/>
    <x:tableColumn id="4" name="Movement"/>
    <x:tableColumn id="5" name="Quantity"/>
    <x:tableColumn id="6" name="Reference"/>
    <x:tableColumn id="7" name="Notes"/>
    <x:tableColumn id="8" name="Row status"/>
    <x:tableColumn id="9" name="Signed qt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febead839d64d9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5efc9f581984c0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e62409d481e44d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f8630529ce9465a" /></Relationships>
</file>

<file path=xl/worksheets/sheet1.xml><?xml version="1.0" encoding="utf-8"?>
<x:worksheet xmlns:x="http://schemas.openxmlformats.org/spreadsheetml/2006/main">
  <x:sheetPr>
    <x:tabColor rgb="FF163F39"/>
  </x:sheetPr>
  <x:sheetViews>
    <x:sheetView showGridLines="0" workbookViewId="0"/>
  </x:sheetViews>
  <x:sheetFormatPr defaultRowHeight="15"/>
  <x:cols>
    <x:col min="1" max="1" width="5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2"/>
      <x:c r="B2" s="3" t="str">
        <x:v>Warelium Inventory Sample</x:v>
      </x:c>
      <x:c r="C2" s="2"/>
      <x:c r="D2" s="2"/>
      <x:c r="E2" s="2"/>
      <x:c r="F2" s="2"/>
      <x:c r="G2" s="2"/>
      <x:c r="H2" s="2"/>
    </x:row>
    <x:row r="3" ht="26" customHeight="1">
      <x:c r="A3" s="2"/>
      <x:c r="B3" s="4" t="str">
        <x:v>Free working sample. The eight product records and movements are synthetic examples.</x:v>
      </x:c>
      <x:c r="C3" s="2"/>
      <x:c r="D3" s="2"/>
      <x:c r="E3" s="2"/>
      <x:c r="F3" s="2"/>
      <x:c r="G3" s="2"/>
      <x:c r="H3" s="2"/>
    </x:row>
    <x:row r="4" ht="23" customHeight="1">
      <x:c r="A4" s="2"/>
      <x:c r="B4" s="5"/>
      <x:c r="C4" s="5"/>
      <x:c r="D4" s="5"/>
      <x:c r="E4" s="5"/>
      <x:c r="F4" s="5"/>
      <x:c r="G4" s="5"/>
      <x:c r="H4" s="5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2"/>
      <x:c r="B6" s="25" t="str">
        <x:v>What is included</x:v>
      </x:c>
      <x:c r="C6" s="26" t="str">
        <x:v>10 prepared product rows and 50 prepared movement rows.</x:v>
      </x:c>
      <x:c r="D6" s="26"/>
      <x:c r="E6" s="26"/>
      <x:c r="F6" s="26"/>
      <x:c r="G6" s="26"/>
      <x:c r="H6" s="26"/>
    </x:row>
    <x:row r="7" ht="23" customHeight="1">
      <x:c r="A7" s="2"/>
      <x:c r="B7" s="27"/>
      <x:c r="C7" s="26"/>
      <x:c r="D7" s="26"/>
      <x:c r="E7" s="26"/>
      <x:c r="F7" s="26"/>
      <x:c r="G7" s="26"/>
      <x:c r="H7" s="26"/>
    </x:row>
    <x:row r="8" ht="23" customHeight="1">
      <x:c r="A8" s="2"/>
      <x:c r="B8" s="25" t="str">
        <x:v>1. Set up Products</x:v>
      </x:c>
      <x:c r="C8" s="26" t="str">
        <x:v>Enter unique SKUs and names. Replace opening quantities, costs and planning defaults in yellow cells.</x:v>
      </x:c>
      <x:c r="D8" s="26"/>
      <x:c r="E8" s="26"/>
      <x:c r="F8" s="26"/>
      <x:c r="G8" s="26"/>
      <x:c r="H8" s="26"/>
    </x:row>
    <x:row r="9" ht="23" customHeight="1">
      <x:c r="A9" s="2"/>
      <x:c r="B9" s="27"/>
      <x:c r="C9" s="26"/>
      <x:c r="D9" s="26"/>
      <x:c r="E9" s="26"/>
      <x:c r="F9" s="26"/>
      <x:c r="G9" s="26"/>
      <x:c r="H9" s="26"/>
    </x:row>
    <x:row r="10" ht="23" customHeight="1">
      <x:c r="A10" s="2"/>
      <x:c r="B10" s="25" t="str">
        <x:v>2. Enter movements</x:v>
      </x:c>
      <x:c r="C10" s="26" t="str">
        <x:v>Use one unique movement ID per line. IN / OUT / ADJUST+ / ADJUST- always take positive whole quantities.</x:v>
      </x:c>
      <x:c r="D10" s="26"/>
      <x:c r="E10" s="26"/>
      <x:c r="F10" s="26"/>
      <x:c r="G10" s="26"/>
      <x:c r="H10" s="26"/>
    </x:row>
    <x:row r="11" ht="23" customHeight="1">
      <x:c r="A11" s="2"/>
      <x:c r="B11" s="27"/>
      <x:c r="C11" s="26"/>
      <x:c r="D11" s="26"/>
      <x:c r="E11" s="26"/>
      <x:c r="F11" s="26"/>
      <x:c r="G11" s="26"/>
      <x:c r="H11" s="26"/>
    </x:row>
    <x:row r="12" ht="23" customHeight="1">
      <x:c r="A12" s="2"/>
      <x:c r="B12" s="25" t="str">
        <x:v>3. Review Inventory</x:v>
      </x:c>
      <x:c r="C12" s="26" t="str">
        <x:v>Fix highlighted input issues. On hand = opening + receipts - issues + net adjustments.</x:v>
      </x:c>
      <x:c r="D12" s="26"/>
      <x:c r="E12" s="26"/>
      <x:c r="F12" s="26"/>
      <x:c r="G12" s="26"/>
      <x:c r="H12" s="26"/>
    </x:row>
    <x:row r="13" ht="23" customHeight="1">
      <x:c r="A13" s="2"/>
      <x:c r="B13" s="27"/>
      <x:c r="C13" s="26"/>
      <x:c r="D13" s="26"/>
      <x:c r="E13" s="26"/>
      <x:c r="F13" s="26"/>
      <x:c r="G13" s="26"/>
      <x:c r="H13" s="26"/>
    </x:row>
    <x:row r="14" ht="23" customHeight="1">
      <x:c r="A14" s="2"/>
      <x:c r="B14" s="25" t="str">
        <x:v>4. Review Reorder</x:v>
      </x:c>
      <x:c r="C14" s="26" t="str">
        <x:v>Position includes on-order quantities and backorders. Suggested quantities round up to the order multiple.</x:v>
      </x:c>
      <x:c r="D14" s="26"/>
      <x:c r="E14" s="26"/>
      <x:c r="F14" s="26"/>
      <x:c r="G14" s="26"/>
      <x:c r="H14" s="26"/>
    </x:row>
    <x:row r="15" ht="23" customHeight="1">
      <x:c r="A15" s="2"/>
      <x:c r="B15" s="27"/>
      <x:c r="C15" s="26"/>
      <x:c r="D15" s="26"/>
      <x:c r="E15" s="26"/>
      <x:c r="F15" s="26"/>
      <x:c r="G15" s="26"/>
      <x:c r="H15" s="26"/>
    </x:row>
    <x:row r="16" ht="23" customHeight="1">
      <x:c r="A16" s="2"/>
      <x:c r="B16" s="25" t="str">
        <x:v>Editable cells</x:v>
      </x:c>
      <x:c r="C16" s="26" t="str">
        <x:v>Pale yellow cells are inputs. Other cells calculate. Do not paste over formulas or table headers.</x:v>
      </x:c>
      <x:c r="D16" s="26"/>
      <x:c r="E16" s="26"/>
      <x:c r="F16" s="26"/>
      <x:c r="G16" s="26"/>
      <x:c r="H16" s="26"/>
    </x:row>
    <x:row r="17" ht="23" customHeight="1">
      <x:c r="A17" s="2"/>
      <x:c r="B17" s="27"/>
      <x:c r="C17" s="26"/>
      <x:c r="D17" s="26"/>
      <x:c r="E17" s="26"/>
      <x:c r="F17" s="26"/>
      <x:c r="G17" s="26"/>
      <x:c r="H17" s="26"/>
    </x:row>
    <x:row r="18" ht="23" customHeight="1">
      <x:c r="A18" s="2"/>
      <x:c r="B18" s="25" t="str">
        <x:v>Planning defaults</x:v>
      </x:c>
      <x:c r="C18" s="26" t="str">
        <x:v>Opening/cost/usage/on-order/backorders = 0. Lead/safety/review days = 7. Order multiple = 1. Replace with your values.</x:v>
      </x:c>
      <x:c r="D18" s="26"/>
      <x:c r="E18" s="26"/>
      <x:c r="F18" s="26"/>
      <x:c r="G18" s="26"/>
      <x:c r="H18" s="26"/>
    </x:row>
    <x:row r="19" ht="23" customHeight="1">
      <x:c r="A19" s="2"/>
      <x:c r="B19" s="27"/>
      <x:c r="C19" s="26"/>
      <x:c r="D19" s="26"/>
      <x:c r="E19" s="26"/>
      <x:c r="F19" s="26"/>
      <x:c r="G19" s="26"/>
      <x:c r="H19" s="26"/>
    </x:row>
    <x:row r="20" ht="23" customHeight="1">
      <x:c r="A20" s="2"/>
      <x:c r="B20" s="25" t="str">
        <x:v>Outstanding quantities</x:v>
      </x:c>
      <x:c r="C20" s="26" t="str">
        <x:v>On-order and backorders are outstanding balances. Update them when receipts or issues fulfil those quantities; they do not reduce automatically.</x:v>
      </x:c>
      <x:c r="D20" s="26"/>
      <x:c r="E20" s="26"/>
      <x:c r="F20" s="26"/>
      <x:c r="G20" s="26"/>
      <x:c r="H20" s="26"/>
    </x:row>
    <x:row r="21" ht="23" customHeight="1">
      <x:c r="A21" s="2"/>
      <x:c r="B21" s="27"/>
      <x:c r="C21" s="26"/>
      <x:c r="D21" s="26"/>
      <x:c r="E21" s="26"/>
      <x:c r="F21" s="26"/>
      <x:c r="G21" s="26"/>
      <x:c r="H21" s="26"/>
    </x:row>
    <x:row r="22" ht="23" customHeight="1">
      <x:c r="A22" s="2"/>
      <x:c r="B22" s="25" t="str">
        <x:v>Units and scope</x:v>
      </x:c>
      <x:c r="C22" s="26" t="str">
        <x:v>Stock/count quantities are whole numbers; daily usage may be decimal. Each SKU uses one unit. One stock pool per SKU; no allocation by bin, lot, serial number, expiry or customer order.</x:v>
      </x:c>
      <x:c r="D22" s="26"/>
      <x:c r="E22" s="26"/>
      <x:c r="F22" s="26"/>
      <x:c r="G22" s="26"/>
      <x:c r="H22" s="26"/>
    </x:row>
    <x:row r="23" ht="23" customHeight="1">
      <x:c r="A23" s="2"/>
      <x:c r="B23" s="27"/>
      <x:c r="C23" s="26"/>
      <x:c r="D23" s="26"/>
      <x:c r="E23" s="26"/>
      <x:c r="F23" s="26"/>
      <x:c r="G23" s="26"/>
      <x:c r="H23" s="26"/>
    </x:row>
    <x:row r="24" ht="23" customHeight="1">
      <x:c r="A24" s="2"/>
      <x:c r="B24" s="25" t="str">
        <x:v>Reorder rule</x:v>
      </x:c>
      <x:c r="C24" s="26" t="str">
        <x:v>Point = ROUNDUP(daily usage × (lead + safety days)). Target adds the review days. Zero daily usage means no order suggestion.</x:v>
      </x:c>
      <x:c r="D24" s="26"/>
      <x:c r="E24" s="26"/>
      <x:c r="F24" s="26"/>
      <x:c r="G24" s="26"/>
      <x:c r="H24" s="26"/>
    </x:row>
    <x:row r="25" ht="23" customHeight="1">
      <x:c r="A25" s="2"/>
      <x:c r="B25" s="27"/>
      <x:c r="C25" s="26"/>
      <x:c r="D25" s="26"/>
      <x:c r="E25" s="26"/>
      <x:c r="F25" s="26"/>
      <x:c r="G25" s="26"/>
      <x:c r="H25" s="26"/>
    </x:row>
    <x:row r="26" ht="23" customHeight="1">
      <x:c r="A26" s="2"/>
      <x:c r="B26" s="25" t="str">
        <x:v>Estimated values</x:v>
      </x:c>
      <x:c r="C26" s="26" t="str">
        <x:v>All costs use one currency (AUD). Cost × stock is a planning estimate; no FIFO, tax, cash or accounting valuation is calculated.</x:v>
      </x:c>
      <x:c r="D26" s="26"/>
      <x:c r="E26" s="26"/>
      <x:c r="F26" s="26"/>
      <x:c r="G26" s="26"/>
      <x:c r="H26" s="26"/>
    </x:row>
    <x:row r="27" ht="23" customHeight="1">
      <x:c r="A27" s="2"/>
      <x:c r="B27" s="27"/>
      <x:c r="C27" s="26"/>
      <x:c r="D27" s="26"/>
      <x:c r="E27" s="26"/>
      <x:c r="F27" s="26"/>
      <x:c r="G27" s="26"/>
      <x:c r="H27" s="26"/>
    </x:row>
    <x:row r="28" ht="23" customHeight="1">
      <x:c r="A28" s="2"/>
      <x:c r="B28" s="25" t="str">
        <x:v>Prepared capacity</x:v>
      </x:c>
      <x:c r="C28" s="26" t="str">
        <x:v>Use the prepared 10 SKU / 50 movement rows. Extra rows outside these ranges are not included automatically.</x:v>
      </x:c>
      <x:c r="D28" s="26"/>
      <x:c r="E28" s="26"/>
      <x:c r="F28" s="26"/>
      <x:c r="G28" s="26"/>
      <x:c r="H28" s="26"/>
    </x:row>
    <x:row r="29" ht="23" customHeight="1">
      <x:c r="A29" s="2"/>
      <x:c r="B29" s="27"/>
      <x:c r="C29" s="26"/>
      <x:c r="D29" s="26"/>
      <x:c r="E29" s="26"/>
      <x:c r="F29" s="26"/>
      <x:c r="G29" s="26"/>
      <x:c r="H29" s="26"/>
    </x:row>
    <x:row r="30" ht="23" customHeight="1">
      <x:c r="A30" s="2"/>
      <x:c r="B30" s="25" t="str">
        <x:v>Keep a safe copy</x:v>
      </x:c>
      <x:c r="C30" s="26" t="str">
        <x:v>Keep this original. Save dated working copies. This file has no macros, scripts, live connections or multi-user synchronization.</x:v>
      </x:c>
      <x:c r="D30" s="26"/>
      <x:c r="E30" s="26"/>
      <x:c r="F30" s="26"/>
      <x:c r="G30" s="26"/>
      <x:c r="H30" s="26"/>
    </x:row>
    <x:row r="31" ht="23" customHeight="1">
      <x:c r="A31" s="2"/>
      <x:c r="B31" s="27"/>
      <x:c r="C31" s="26"/>
      <x:c r="D31" s="26"/>
      <x:c r="E31" s="26"/>
      <x:c r="F31" s="26"/>
      <x:c r="G31" s="26"/>
      <x:c r="H31" s="26"/>
    </x:row>
    <x:row r="32" ht="23" customHeight="1">
      <x:c r="A32" s="2"/>
      <x:c r="B32" s="25" t="str">
        <x:v>Compatible formulas</x:v>
      </x:c>
      <x:c r="C32" s="26" t="str">
        <x:v>Designed for Excel 2019 or later with familiar scalar formulas. Filter tables to inspect exceptions.</x:v>
      </x:c>
      <x:c r="D32" s="26"/>
      <x:c r="E32" s="26"/>
      <x:c r="F32" s="26"/>
      <x:c r="G32" s="26"/>
      <x:c r="H32" s="26"/>
    </x:row>
    <x:row r="33" ht="23" customHeight="1">
      <x:c r="A33" s="2"/>
      <x:c r="B33" s="27"/>
      <x:c r="C33" s="26"/>
      <x:c r="D33" s="26"/>
      <x:c r="E33" s="26"/>
      <x:c r="F33" s="26"/>
      <x:c r="G33" s="26"/>
      <x:c r="H33" s="26"/>
    </x:row>
    <x:row r="34" ht="23" customHeight="1">
      <x:c r="A34" s="2"/>
      <x:c r="B34" s="25" t="str">
        <x:v>License</x:v>
      </x:c>
      <x:c r="C34" s="26" t="str">
        <x:v>Free internal use, including modifying the sample. Do not redistribute or sell it as a Warelium product.</x:v>
      </x:c>
      <x:c r="D34" s="26"/>
      <x:c r="E34" s="26"/>
      <x:c r="F34" s="26"/>
      <x:c r="G34" s="26"/>
      <x:c r="H34" s="26"/>
    </x:row>
    <x:row r="35" ht="23" customHeight="1">
      <x:c r="A35" s="2"/>
      <x:c r="B35" s="27"/>
      <x:c r="C35" s="26"/>
      <x:c r="D35" s="26"/>
      <x:c r="E35" s="26"/>
      <x:c r="F35" s="26"/>
      <x:c r="G35" s="26"/>
      <x:c r="H35" s="26"/>
    </x:row>
    <x:row r="36" ht="23" customHeight="1">
      <x:c r="A36" s="2"/>
      <x:c r="B36" s="25" t="str">
        <x:v>Support scope</x:v>
      </x:c>
      <x:c r="C36" s="26" t="str">
        <x:v>Includes the supplied workbook and guide. Customization, integrations and ongoing support are not included.</x:v>
      </x:c>
      <x:c r="D36" s="26"/>
      <x:c r="E36" s="26"/>
      <x:c r="F36" s="26"/>
      <x:c r="G36" s="26"/>
      <x:c r="H36" s="26"/>
    </x:row>
    <x:row r="37" ht="23" customHeight="1">
      <x:c r="A37" s="2"/>
      <x:c r="B37" s="27"/>
      <x:c r="C37" s="26"/>
      <x:c r="D37" s="26"/>
      <x:c r="E37" s="26"/>
      <x:c r="F37" s="26"/>
      <x:c r="G37" s="26"/>
      <x:c r="H37" s="26"/>
    </x:row>
    <x:row r="38" ht="23" customHeight="1">
      <x:c r="A38" s="2"/>
      <x:c r="B38" s="25" t="str">
        <x:v>Source of examples</x:v>
      </x:c>
      <x:c r="C38" s="26" t="str">
        <x:v>All sample product names, suppliers, quantities, costs and references are authored synthetic demonstration data.</x:v>
      </x:c>
      <x:c r="D38" s="26"/>
      <x:c r="E38" s="26"/>
      <x:c r="F38" s="26"/>
      <x:c r="G38" s="26"/>
      <x:c r="H38" s="26"/>
    </x:row>
    <x:row r="39" ht="23" customHeight="1">
      <x:c r="A39" s="2"/>
      <x:c r="B39" s="27"/>
      <x:c r="C39" s="26"/>
      <x:c r="D39" s="26"/>
      <x:c r="E39" s="26"/>
      <x:c r="F39" s="26"/>
      <x:c r="G39" s="26"/>
      <x:c r="H39" s="26"/>
    </x:row>
    <x:row r="40" ht="23" customHeight="1">
      <x:c r="A40" s="2"/>
      <x:c r="B40" s="25" t="str">
        <x:v>Workbook language</x:v>
      </x:c>
      <x:c r="C40" s="26" t="str">
        <x:v>Working/print system labels are English. Entered product names, descriptions and notes remain in their original language.</x:v>
      </x:c>
      <x:c r="D40" s="26"/>
      <x:c r="E40" s="26"/>
      <x:c r="F40" s="26"/>
      <x:c r="G40" s="26"/>
      <x:c r="H40" s="26"/>
    </x:row>
    <x:row r="41" ht="23" customHeight="1">
      <x:c r="A41" s="2"/>
      <x:c r="B41" s="27"/>
      <x:c r="C41" s="26"/>
      <x:c r="D41" s="26"/>
      <x:c r="E41" s="26"/>
      <x:c r="F41" s="26"/>
      <x:c r="G41" s="26"/>
      <x:c r="H41" s="26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3" t="str">
        <x:v>中文快速说明</x:v>
      </x:c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  <x:row r="51" ht="23" customHeight="1">
      <x:c r="A51" s="2"/>
      <x:c r="B51" s="27" t="str">
        <x:v>先保存副本</x:v>
      </x:c>
      <x:c r="C51" s="26" t="str">
        <x:v>浅黄色为输入区域，其余区域有公式，请勿覆盖。所有示例均为虚构演示数据。</x:v>
      </x:c>
      <x:c r="D51" s="26"/>
      <x:c r="E51" s="26"/>
      <x:c r="F51" s="26"/>
      <x:c r="G51" s="26"/>
      <x:c r="H51" s="26"/>
    </x:row>
    <x:row r="52" ht="23" customHeight="1">
      <x:c r="A52" s="2"/>
      <x:c r="B52" s="27"/>
      <x:c r="C52" s="26"/>
      <x:c r="D52" s="26"/>
      <x:c r="E52" s="26"/>
      <x:c r="F52" s="26"/>
      <x:c r="G52" s="26"/>
      <x:c r="H52" s="26"/>
    </x:row>
    <x:row r="53" ht="23" customHeight="1">
      <x:c r="A53" s="2"/>
      <x:c r="B53" s="27" t="str">
        <x:v>设置产品</x:v>
      </x:c>
      <x:c r="C53" s="26" t="str">
        <x:v>在 Products 输入唯一 SKU 与名称，再改为你的期初库存、单位成本、需求与交期。默认参数均可修改。</x:v>
      </x:c>
      <x:c r="D53" s="26"/>
      <x:c r="E53" s="26"/>
      <x:c r="F53" s="26"/>
      <x:c r="G53" s="26"/>
      <x:c r="H53" s="26"/>
    </x:row>
    <x:row r="54" ht="23" customHeight="1">
      <x:c r="A54" s="2"/>
      <x:c r="B54" s="27"/>
      <x:c r="C54" s="26"/>
      <x:c r="D54" s="26"/>
      <x:c r="E54" s="26"/>
      <x:c r="F54" s="26"/>
      <x:c r="G54" s="26"/>
      <x:c r="H54" s="26"/>
    </x:row>
    <x:row r="55" ht="23" customHeight="1">
      <x:c r="A55" s="2"/>
      <x:c r="B55" s="27" t="str">
        <x:v>记录出入库</x:v>
      </x:c>
      <x:c r="C55" s="26" t="str">
        <x:v>Transactions 每行使用唯一流水号，数量填正整数，以 IN、OUT、ADJUST+ 或 ADJUST- 区分方向。</x:v>
      </x:c>
      <x:c r="D55" s="26"/>
      <x:c r="E55" s="26"/>
      <x:c r="F55" s="26"/>
      <x:c r="G55" s="26"/>
      <x:c r="H55" s="26"/>
    </x:row>
    <x:row r="56" ht="23" customHeight="1">
      <x:c r="A56" s="2"/>
      <x:c r="B56" s="27"/>
      <x:c r="C56" s="26"/>
      <x:c r="D56" s="26"/>
      <x:c r="E56" s="26"/>
      <x:c r="F56" s="26"/>
      <x:c r="G56" s="26"/>
      <x:c r="H56" s="26"/>
    </x:row>
    <x:row r="57" ht="23" customHeight="1">
      <x:c r="A57" s="2"/>
      <x:c r="B57" s="27" t="str">
        <x:v>查看与补货</x:v>
      </x:c>
      <x:c r="C57" s="26" t="str">
        <x:v>Inventory 查看库存，Reorder 查看补货建议。库存位置 = 现货 + 在途 - 欠交。零日均需求不建议订货。</x:v>
      </x:c>
      <x:c r="D57" s="26"/>
      <x:c r="E57" s="26"/>
      <x:c r="F57" s="26"/>
      <x:c r="G57" s="26"/>
      <x:c r="H57" s="26"/>
    </x:row>
    <x:row r="58" ht="23" customHeight="1">
      <x:c r="A58" s="2"/>
      <x:c r="B58" s="27"/>
      <x:c r="C58" s="26"/>
      <x:c r="D58" s="26"/>
      <x:c r="E58" s="26"/>
      <x:c r="F58" s="26"/>
      <x:c r="G58" s="26"/>
      <x:c r="H58" s="26"/>
    </x:row>
    <x:row r="59" ht="23" customHeight="1">
      <x:c r="A59" s="2"/>
      <x:c r="B59" s="27" t="str">
        <x:v>盘点与限制</x:v>
      </x:c>
      <x:c r="C59" s="26" t="str">
        <x:v>样张预设 10 个 SKU、50 条流水，不含完整版的 Overview 与 Stocktake。</x:v>
      </x:c>
      <x:c r="D59" s="26"/>
      <x:c r="E59" s="26"/>
      <x:c r="F59" s="26"/>
      <x:c r="G59" s="26"/>
      <x:c r="H59" s="26"/>
    </x:row>
    <x:row r="60" ht="23" customHeight="1">
      <x:c r="A60" s="2"/>
      <x:c r="B60" s="27"/>
      <x:c r="C60" s="26"/>
      <x:c r="D60" s="26"/>
      <x:c r="E60" s="26"/>
      <x:c r="F60" s="26"/>
      <x:c r="G60" s="26"/>
      <x:c r="H60" s="26"/>
    </x:row>
    <x:row r="61" ht="23" customHeight="1">
      <x:c r="A61" s="2"/>
      <x:c r="B61" s="27" t="str">
        <x:v>使用范围</x:v>
      </x:c>
      <x:c r="C61" s="26" t="str">
        <x:v>本表按每个 SKU 一个库存池计算，不支持库位分配、批次、序列号、多人同步或自动连接 ERP。金额为统一成本估算。</x:v>
      </x:c>
      <x:c r="D61" s="26"/>
      <x:c r="E61" s="26"/>
      <x:c r="F61" s="26"/>
      <x:c r="G61" s="26"/>
      <x:c r="H61" s="26"/>
    </x:row>
    <x:row r="62" ht="23" customHeight="1">
      <x:c r="A62" s="2"/>
      <x:c r="B62" s="27"/>
      <x:c r="C62" s="26"/>
      <x:c r="D62" s="26"/>
      <x:c r="E62" s="26"/>
      <x:c r="F62" s="26"/>
      <x:c r="G62" s="26"/>
      <x:c r="H62" s="26"/>
    </x:row>
  </x:sheetData>
  <x:mergeCells>
    <x:mergeCell ref="C6:H7"/>
    <x:mergeCell ref="C8:H9"/>
    <x:mergeCell ref="C10:H11"/>
    <x:mergeCell ref="C12:H13"/>
    <x:mergeCell ref="C14:H15"/>
    <x:mergeCell ref="C16:H17"/>
    <x:mergeCell ref="C18:H19"/>
    <x:mergeCell ref="C20:H21"/>
    <x:mergeCell ref="C22:H23"/>
    <x:mergeCell ref="C24:H25"/>
    <x:mergeCell ref="C26:H27"/>
    <x:mergeCell ref="C28:H29"/>
    <x:mergeCell ref="C30:H31"/>
    <x:mergeCell ref="C32:H33"/>
    <x:mergeCell ref="C34:H35"/>
    <x:mergeCell ref="C36:H37"/>
    <x:mergeCell ref="C38:H39"/>
    <x:mergeCell ref="C40:H41"/>
    <x:mergeCell ref="C51:H52"/>
    <x:mergeCell ref="C53:H54"/>
    <x:mergeCell ref="C55:H56"/>
    <x:mergeCell ref="C57:H58"/>
    <x:mergeCell ref="C59:H60"/>
    <x:mergeCell ref="C61:H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8" hidden="0" customWidth="1"/>
    <x:col min="12" max="12" width="15" hidden="0" customWidth="1"/>
    <x:col min="13" max="13" width="22" hidden="0" customWidth="1"/>
    <x:col min="14" max="14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Inventory position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4" t="str">
        <x:v>Synthetic example. Live formulas use valid movements only. Available = on hand - backorders. Value uses product unit cost, not FIFO or accounting valuation.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8" customHeight="1">
      <x:c r="A6" s="10" t="str">
        <x:v>SKU</x:v>
      </x:c>
      <x:c r="B6" s="10" t="str">
        <x:v>Product</x:v>
      </x:c>
      <x:c r="C6" s="10" t="str">
        <x:v>Opening</x:v>
      </x:c>
      <x:c r="D6" s="10" t="str">
        <x:v>Received</x:v>
      </x:c>
      <x:c r="E6" s="10" t="str">
        <x:v>Issued</x:v>
      </x:c>
      <x:c r="F6" s="10" t="str">
        <x:v>Net adjustments</x:v>
      </x:c>
      <x:c r="G6" s="10" t="str">
        <x:v>On hand</x:v>
      </x:c>
      <x:c r="H6" s="10" t="str">
        <x:v>Backorders</x:v>
      </x:c>
      <x:c r="I6" s="10" t="str">
        <x:v>Available</x:v>
      </x:c>
      <x:c r="J6" s="10" t="str">
        <x:v>Unit cost (AUD)</x:v>
      </x:c>
      <x:c r="K6" s="10" t="str">
        <x:v>Stock value (AUD)</x:v>
      </x:c>
      <x:c r="L6" s="10" t="str">
        <x:v>Cover (days)</x:v>
      </x:c>
      <x:c r="M6" s="10" t="str">
        <x:v>Stock state</x:v>
      </x:c>
      <x:c r="N6" s="10" t="str">
        <x:v>Data status</x:v>
      </x:c>
    </x:row>
    <x:row r="7" ht="23" customHeight="1">
      <x:c r="A7" s="6" t="str">
        <x:f>IF(LEN('Products'!A7)=0,"",'Products'!A7)</x:f>
        <x:v>WRL-001</x:v>
      </x:c>
      <x:c r="B7" s="6" t="str">
        <x:f>IF(LEN(A7)=0,"",'Products'!B7)</x:f>
        <x:v>Ceramic basin 500</x:v>
      </x:c>
      <x:c r="C7" s="18" t="n">
        <x:f>IF(OR(LEN($A7)=0,$N7&lt;&gt;"Ready"),"",'Products'!E7)</x:f>
        <x:v>120</x:v>
      </x:c>
      <x:c r="D7" s="18" t="n">
        <x:f>IF(OR(LEN($A7)=0,$N7&lt;&gt;"Ready"),"",SUMPRODUCT(--('Transactions'!$C$7:$C$56=$A7),--('Transactions'!$D$7:$D$56="IN"),--('Transactions'!$H$7:$H$56="Ready"),'Transactions'!$E$7:$E$56))</x:f>
        <x:v>30</x:v>
      </x:c>
      <x:c r="E7" s="18" t="n">
        <x:f>IF(OR(LEN($A7)=0,$N7&lt;&gt;"Ready"),"",SUMPRODUCT(--('Transactions'!$C$7:$C$56=$A7),--('Transactions'!$D$7:$D$56="OUT"),--('Transactions'!$H$7:$H$56="Ready"),'Transactions'!$E$7:$E$56))</x:f>
        <x:v>40</x:v>
      </x:c>
      <x:c r="F7" s="18" t="n">
        <x:f>IF(OR(LEN($A7)=0,$N7&lt;&gt;"Ready"),"",SUMPRODUCT(--('Transactions'!$C$7:$C$56=$A7),'Transactions'!$I$7:$I$56)-D7+E7)</x:f>
        <x:v>0</x:v>
      </x:c>
      <x:c r="G7" s="18" t="n">
        <x:f>IF(OR(LEN($A7)=0,$N7&lt;&gt;"Ready"),"",C7+D7-E7+F7)</x:f>
        <x:v>110</x:v>
      </x:c>
      <x:c r="H7" s="18" t="n">
        <x:f>IF(OR(LEN($A7)=0,$N7&lt;&gt;"Ready"),"",'Products'!M7)</x:f>
        <x:v>10</x:v>
      </x:c>
      <x:c r="I7" s="18" t="n">
        <x:f>IF(OR(LEN($A7)=0,$N7&lt;&gt;"Ready"),"",G7-H7)</x:f>
        <x:v>100</x:v>
      </x:c>
      <x:c r="J7" s="19" t="n">
        <x:f>IF(OR(LEN($A7)=0,$N7&lt;&gt;"Ready"),"",'Products'!F7)</x:f>
        <x:v>75</x:v>
      </x:c>
      <x:c r="K7" s="19" t="n">
        <x:f>IF(OR(LEN($A7)=0,$N7&lt;&gt;"Ready"),"",G7*J7)</x:f>
        <x:v>8250</x:v>
      </x:c>
      <x:c r="L7" s="20" t="n">
        <x:f>IF(OR(OR(LEN($A7)=0,$N7&lt;&gt;"Ready"),'Products'!G7=0),"",MAX(0,I7)/'Products'!G7)</x:f>
        <x:v>25</x:v>
      </x:c>
      <x:c r="M7" s="29" t="str">
        <x:f>IF(LEN(A7)=0,"",IF(N7&lt;&gt;"Ready","Check inputs",IF(G7&lt;0,"Negative stock",IF(G7=0,"Out of stock",IF('Reorder'!K7&gt;0,"Reorder","In stock")))))</x:f>
        <x:v>In stock</x:v>
      </x:c>
      <x:c r="N7" s="29" t="str">
        <x:f>IF(LEN(A7)=0,"",IF('Products'!P7&lt;&gt;"Ready","Check Products",IF(SUMPRODUCT(--('Transactions'!$C$7:$C$56=$A7),--('Transactions'!$H$7:$H$56&lt;&gt;"Ready"))&gt;0,"Check Transactions","Ready")))</x:f>
        <x:v>Ready</x:v>
      </x:c>
    </x:row>
    <x:row r="8" ht="23" customHeight="1">
      <x:c r="A8" s="6" t="str">
        <x:f>IF(LEN('Products'!A8)=0,"",'Products'!A8)</x:f>
        <x:v>WRL-002</x:v>
      </x:c>
      <x:c r="B8" s="6" t="str">
        <x:f>IF(LEN(A8)=0,"",'Products'!B8)</x:f>
        <x:v>Wall mixer chrome</x:v>
      </x:c>
      <x:c r="C8" s="18" t="n">
        <x:f>IF(OR(LEN($A8)=0,$N8&lt;&gt;"Ready"),"",'Products'!E8)</x:f>
        <x:v>24</x:v>
      </x:c>
      <x:c r="D8" s="18" t="n">
        <x:f>IF(OR(LEN($A8)=0,$N8&lt;&gt;"Ready"),"",SUMPRODUCT(--('Transactions'!$C$7:$C$56=$A8),--('Transactions'!$D$7:$D$56="IN"),--('Transactions'!$H$7:$H$56="Ready"),'Transactions'!$E$7:$E$56))</x:f>
        <x:v>0</x:v>
      </x:c>
      <x:c r="E8" s="18" t="n">
        <x:f>IF(OR(LEN($A8)=0,$N8&lt;&gt;"Ready"),"",SUMPRODUCT(--('Transactions'!$C$7:$C$56=$A8),--('Transactions'!$D$7:$D$56="OUT"),--('Transactions'!$H$7:$H$56="Ready"),'Transactions'!$E$7:$E$56))</x:f>
        <x:v>10</x:v>
      </x:c>
      <x:c r="F8" s="18" t="n">
        <x:f>IF(OR(LEN($A8)=0,$N8&lt;&gt;"Ready"),"",SUMPRODUCT(--('Transactions'!$C$7:$C$56=$A8),'Transactions'!$I$7:$I$56)-D8+E8)</x:f>
        <x:v>-2</x:v>
      </x:c>
      <x:c r="G8" s="18" t="n">
        <x:f>IF(OR(LEN($A8)=0,$N8&lt;&gt;"Ready"),"",C8+D8-E8+F8)</x:f>
        <x:v>12</x:v>
      </x:c>
      <x:c r="H8" s="18" t="n">
        <x:f>IF(OR(LEN($A8)=0,$N8&lt;&gt;"Ready"),"",'Products'!M8)</x:f>
        <x:v>4</x:v>
      </x:c>
      <x:c r="I8" s="18" t="n">
        <x:f>IF(OR(LEN($A8)=0,$N8&lt;&gt;"Ready"),"",G8-H8)</x:f>
        <x:v>8</x:v>
      </x:c>
      <x:c r="J8" s="19" t="n">
        <x:f>IF(OR(LEN($A8)=0,$N8&lt;&gt;"Ready"),"",'Products'!F8)</x:f>
        <x:v>42</x:v>
      </x:c>
      <x:c r="K8" s="19" t="n">
        <x:f>IF(OR(LEN($A8)=0,$N8&lt;&gt;"Ready"),"",G8*J8)</x:f>
        <x:v>504</x:v>
      </x:c>
      <x:c r="L8" s="20" t="n">
        <x:f>IF(OR(OR(LEN($A8)=0,$N8&lt;&gt;"Ready"),'Products'!G8=0),"",MAX(0,I8)/'Products'!G8)</x:f>
        <x:v>4</x:v>
      </x:c>
      <x:c r="M8" s="29" t="str">
        <x:f>IF(LEN(A8)=0,"",IF(N8&lt;&gt;"Ready","Check inputs",IF(G8&lt;0,"Negative stock",IF(G8=0,"Out of stock",IF('Reorder'!K8&gt;0,"Reorder","In stock")))))</x:f>
        <x:v>Reorder</x:v>
      </x:c>
      <x:c r="N8" s="29" t="str">
        <x:f>IF(LEN(A8)=0,"",IF('Products'!P8&lt;&gt;"Ready","Check Products",IF(SUMPRODUCT(--('Transactions'!$C$7:$C$56=$A8),--('Transactions'!$H$7:$H$56&lt;&gt;"Ready"))&gt;0,"Check Transactions","Ready")))</x:f>
        <x:v>Ready</x:v>
      </x:c>
    </x:row>
    <x:row r="9" ht="23" customHeight="1">
      <x:c r="A9" s="6" t="str">
        <x:f>IF(LEN('Products'!A9)=0,"",'Products'!A9)</x:f>
        <x:v>WRL-003</x:v>
      </x:c>
      <x:c r="B9" s="6" t="str">
        <x:f>IF(LEN(A9)=0,"",'Products'!B9)</x:f>
        <x:v>Shower rail matte black</x:v>
      </x:c>
      <x:c r="C9" s="18" t="n">
        <x:f>IF(OR(LEN($A9)=0,$N9&lt;&gt;"Ready"),"",'Products'!E9)</x:f>
        <x:v>18</x:v>
      </x:c>
      <x:c r="D9" s="18" t="n">
        <x:f>IF(OR(LEN($A9)=0,$N9&lt;&gt;"Ready"),"",SUMPRODUCT(--('Transactions'!$C$7:$C$56=$A9),--('Transactions'!$D$7:$D$56="IN"),--('Transactions'!$H$7:$H$56="Ready"),'Transactions'!$E$7:$E$56))</x:f>
        <x:v>6</x:v>
      </x:c>
      <x:c r="E9" s="18" t="n">
        <x:f>IF(OR(LEN($A9)=0,$N9&lt;&gt;"Ready"),"",SUMPRODUCT(--('Transactions'!$C$7:$C$56=$A9),--('Transactions'!$D$7:$D$56="OUT"),--('Transactions'!$H$7:$H$56="Ready"),'Transactions'!$E$7:$E$56))</x:f>
        <x:v>12</x:v>
      </x:c>
      <x:c r="F9" s="18" t="n">
        <x:f>IF(OR(LEN($A9)=0,$N9&lt;&gt;"Ready"),"",SUMPRODUCT(--('Transactions'!$C$7:$C$56=$A9),'Transactions'!$I$7:$I$56)-D9+E9)</x:f>
        <x:v>0</x:v>
      </x:c>
      <x:c r="G9" s="18" t="n">
        <x:f>IF(OR(LEN($A9)=0,$N9&lt;&gt;"Ready"),"",C9+D9-E9+F9)</x:f>
        <x:v>12</x:v>
      </x:c>
      <x:c r="H9" s="18" t="n">
        <x:f>IF(OR(LEN($A9)=0,$N9&lt;&gt;"Ready"),"",'Products'!M9)</x:f>
        <x:v>0</x:v>
      </x:c>
      <x:c r="I9" s="18" t="n">
        <x:f>IF(OR(LEN($A9)=0,$N9&lt;&gt;"Ready"),"",G9-H9)</x:f>
        <x:v>12</x:v>
      </x:c>
      <x:c r="J9" s="19" t="n">
        <x:f>IF(OR(LEN($A9)=0,$N9&lt;&gt;"Ready"),"",'Products'!F9)</x:f>
        <x:v>68</x:v>
      </x:c>
      <x:c r="K9" s="19" t="n">
        <x:f>IF(OR(LEN($A9)=0,$N9&lt;&gt;"Ready"),"",G9*J9)</x:f>
        <x:v>816</x:v>
      </x:c>
      <x:c r="L9" s="20" t="n">
        <x:f>IF(OR(OR(LEN($A9)=0,$N9&lt;&gt;"Ready"),'Products'!G9=0),"",MAX(0,I9)/'Products'!G9)</x:f>
        <x:v>8</x:v>
      </x:c>
      <x:c r="M9" s="29" t="str">
        <x:f>IF(LEN(A9)=0,"",IF(N9&lt;&gt;"Ready","Check inputs",IF(G9&lt;0,"Negative stock",IF(G9=0,"Out of stock",IF('Reorder'!K9&gt;0,"Reorder","In stock")))))</x:f>
        <x:v>Reorder</x:v>
      </x:c>
      <x:c r="N9" s="29" t="str">
        <x:f>IF(LEN(A9)=0,"",IF('Products'!P9&lt;&gt;"Ready","Check Products",IF(SUMPRODUCT(--('Transactions'!$C$7:$C$56=$A9),--('Transactions'!$H$7:$H$56&lt;&gt;"Ready"))&gt;0,"Check Transactions","Ready")))</x:f>
        <x:v>Ready</x:v>
      </x:c>
    </x:row>
    <x:row r="10" ht="23" customHeight="1">
      <x:c r="A10" s="6" t="str">
        <x:f>IF(LEN('Products'!A10)=0,"",'Products'!A10)</x:f>
        <x:v>WRL-004</x:v>
      </x:c>
      <x:c r="B10" s="6" t="str">
        <x:f>IF(LEN(A10)=0,"",'Products'!B10)</x:f>
        <x:v>Vanity 600 white</x:v>
      </x:c>
      <x:c r="C10" s="18" t="n">
        <x:f>IF(OR(LEN($A10)=0,$N10&lt;&gt;"Ready"),"",'Products'!E10)</x:f>
        <x:v>8</x:v>
      </x:c>
      <x:c r="D10" s="18" t="n">
        <x:f>IF(OR(LEN($A10)=0,$N10&lt;&gt;"Ready"),"",SUMPRODUCT(--('Transactions'!$C$7:$C$56=$A10),--('Transactions'!$D$7:$D$56="IN"),--('Transactions'!$H$7:$H$56="Ready"),'Transactions'!$E$7:$E$56))</x:f>
        <x:v>0</x:v>
      </x:c>
      <x:c r="E10" s="18" t="n">
        <x:f>IF(OR(LEN($A10)=0,$N10&lt;&gt;"Ready"),"",SUMPRODUCT(--('Transactions'!$C$7:$C$56=$A10),--('Transactions'!$D$7:$D$56="OUT"),--('Transactions'!$H$7:$H$56="Ready"),'Transactions'!$E$7:$E$56))</x:f>
        <x:v>4</x:v>
      </x:c>
      <x:c r="F10" s="18" t="n">
        <x:f>IF(OR(LEN($A10)=0,$N10&lt;&gt;"Ready"),"",SUMPRODUCT(--('Transactions'!$C$7:$C$56=$A10),'Transactions'!$I$7:$I$56)-D10+E10)</x:f>
        <x:v>0</x:v>
      </x:c>
      <x:c r="G10" s="18" t="n">
        <x:f>IF(OR(LEN($A10)=0,$N10&lt;&gt;"Ready"),"",C10+D10-E10+F10)</x:f>
        <x:v>4</x:v>
      </x:c>
      <x:c r="H10" s="18" t="n">
        <x:f>IF(OR(LEN($A10)=0,$N10&lt;&gt;"Ready"),"",'Products'!M10)</x:f>
        <x:v>2</x:v>
      </x:c>
      <x:c r="I10" s="18" t="n">
        <x:f>IF(OR(LEN($A10)=0,$N10&lt;&gt;"Ready"),"",G10-H10)</x:f>
        <x:v>2</x:v>
      </x:c>
      <x:c r="J10" s="19" t="n">
        <x:f>IF(OR(LEN($A10)=0,$N10&lt;&gt;"Ready"),"",'Products'!F10)</x:f>
        <x:v>210</x:v>
      </x:c>
      <x:c r="K10" s="19" t="n">
        <x:f>IF(OR(LEN($A10)=0,$N10&lt;&gt;"Ready"),"",G10*J10)</x:f>
        <x:v>840</x:v>
      </x:c>
      <x:c r="L10" s="20" t="n">
        <x:f>IF(OR(OR(LEN($A10)=0,$N10&lt;&gt;"Ready"),'Products'!G10=0),"",MAX(0,I10)/'Products'!G10)</x:f>
        <x:v>4</x:v>
      </x:c>
      <x:c r="M10" s="29" t="str">
        <x:f>IF(LEN(A10)=0,"",IF(N10&lt;&gt;"Ready","Check inputs",IF(G10&lt;0,"Negative stock",IF(G10=0,"Out of stock",IF('Reorder'!K10&gt;0,"Reorder","In stock")))))</x:f>
        <x:v>Reorder</x:v>
      </x:c>
      <x:c r="N10" s="29" t="str">
        <x:f>IF(LEN(A10)=0,"",IF('Products'!P10&lt;&gt;"Ready","Check Products",IF(SUMPRODUCT(--('Transactions'!$C$7:$C$56=$A10),--('Transactions'!$H$7:$H$56&lt;&gt;"Ready"))&gt;0,"Check Transactions","Ready")))</x:f>
        <x:v>Ready</x:v>
      </x:c>
    </x:row>
    <x:row r="11" ht="23" customHeight="1">
      <x:c r="A11" s="6" t="str">
        <x:f>IF(LEN('Products'!A11)=0,"",'Products'!A11)</x:f>
        <x:v>WRL-005</x:v>
      </x:c>
      <x:c r="B11" s="6" t="str">
        <x:f>IF(LEN(A11)=0,"",'Products'!B11)</x:f>
        <x:v>Bottle trap brass</x:v>
      </x:c>
      <x:c r="C11" s="18" t="n">
        <x:f>IF(OR(LEN($A11)=0,$N11&lt;&gt;"Ready"),"",'Products'!E11)</x:f>
        <x:v>0</x:v>
      </x:c>
      <x:c r="D11" s="18" t="n">
        <x:f>IF(OR(LEN($A11)=0,$N11&lt;&gt;"Ready"),"",SUMPRODUCT(--('Transactions'!$C$7:$C$56=$A11),--('Transactions'!$D$7:$D$56="IN"),--('Transactions'!$H$7:$H$56="Ready"),'Transactions'!$E$7:$E$56))</x:f>
        <x:v>0</x:v>
      </x:c>
      <x:c r="E11" s="18" t="n">
        <x:f>IF(OR(LEN($A11)=0,$N11&lt;&gt;"Ready"),"",SUMPRODUCT(--('Transactions'!$C$7:$C$56=$A11),--('Transactions'!$D$7:$D$56="OUT"),--('Transactions'!$H$7:$H$56="Ready"),'Transactions'!$E$7:$E$56))</x:f>
        <x:v>0</x:v>
      </x:c>
      <x:c r="F11" s="18" t="n">
        <x:f>IF(OR(LEN($A11)=0,$N11&lt;&gt;"Ready"),"",SUMPRODUCT(--('Transactions'!$C$7:$C$56=$A11),'Transactions'!$I$7:$I$56)-D11+E11)</x:f>
        <x:v>0</x:v>
      </x:c>
      <x:c r="G11" s="18" t="n">
        <x:f>IF(OR(LEN($A11)=0,$N11&lt;&gt;"Ready"),"",C11+D11-E11+F11)</x:f>
        <x:v>0</x:v>
      </x:c>
      <x:c r="H11" s="18" t="n">
        <x:f>IF(OR(LEN($A11)=0,$N11&lt;&gt;"Ready"),"",'Products'!M11)</x:f>
        <x:v>3</x:v>
      </x:c>
      <x:c r="I11" s="18" t="n">
        <x:f>IF(OR(LEN($A11)=0,$N11&lt;&gt;"Ready"),"",G11-H11)</x:f>
        <x:v>-3</x:v>
      </x:c>
      <x:c r="J11" s="19" t="n">
        <x:f>IF(OR(LEN($A11)=0,$N11&lt;&gt;"Ready"),"",'Products'!F11)</x:f>
        <x:v>28</x:v>
      </x:c>
      <x:c r="K11" s="19" t="n">
        <x:f>IF(OR(LEN($A11)=0,$N11&lt;&gt;"Ready"),"",G11*J11)</x:f>
        <x:v>0</x:v>
      </x:c>
      <x:c r="L11" s="20" t="n">
        <x:f>IF(OR(OR(LEN($A11)=0,$N11&lt;&gt;"Ready"),'Products'!G11=0),"",MAX(0,I11)/'Products'!G11)</x:f>
        <x:v>0</x:v>
      </x:c>
      <x:c r="M11" s="29" t="str">
        <x:f>IF(LEN(A11)=0,"",IF(N11&lt;&gt;"Ready","Check inputs",IF(G11&lt;0,"Negative stock",IF(G11=0,"Out of stock",IF('Reorder'!K11&gt;0,"Reorder","In stock")))))</x:f>
        <x:v>Out of stock</x:v>
      </x:c>
      <x:c r="N11" s="29" t="str">
        <x:f>IF(LEN(A11)=0,"",IF('Products'!P11&lt;&gt;"Ready","Check Products",IF(SUMPRODUCT(--('Transactions'!$C$7:$C$56=$A11),--('Transactions'!$H$7:$H$56&lt;&gt;"Ready"))&gt;0,"Check Transactions","Ready")))</x:f>
        <x:v>Ready</x:v>
      </x:c>
    </x:row>
    <x:row r="12" ht="23" customHeight="1">
      <x:c r="A12" s="6" t="str">
        <x:f>IF(LEN('Products'!A12)=0,"",'Products'!A12)</x:f>
        <x:v>WRL-006</x:v>
      </x:c>
      <x:c r="B12" s="6" t="str">
        <x:f>IF(LEN(A12)=0,"",'Products'!B12)</x:f>
        <x:v>Mirror 750 round</x:v>
      </x:c>
      <x:c r="C12" s="18" t="n">
        <x:f>IF(OR(LEN($A12)=0,$N12&lt;&gt;"Ready"),"",'Products'!E12)</x:f>
        <x:v>35</x:v>
      </x:c>
      <x:c r="D12" s="18" t="n">
        <x:f>IF(OR(LEN($A12)=0,$N12&lt;&gt;"Ready"),"",SUMPRODUCT(--('Transactions'!$C$7:$C$56=$A12),--('Transactions'!$D$7:$D$56="IN"),--('Transactions'!$H$7:$H$56="Ready"),'Transactions'!$E$7:$E$56))</x:f>
        <x:v>0</x:v>
      </x:c>
      <x:c r="E12" s="18" t="n">
        <x:f>IF(OR(LEN($A12)=0,$N12&lt;&gt;"Ready"),"",SUMPRODUCT(--('Transactions'!$C$7:$C$56=$A12),--('Transactions'!$D$7:$D$56="OUT"),--('Transactions'!$H$7:$H$56="Ready"),'Transactions'!$E$7:$E$56))</x:f>
        <x:v>5</x:v>
      </x:c>
      <x:c r="F12" s="18" t="n">
        <x:f>IF(OR(LEN($A12)=0,$N12&lt;&gt;"Ready"),"",SUMPRODUCT(--('Transactions'!$C$7:$C$56=$A12),'Transactions'!$I$7:$I$56)-D12+E12)</x:f>
        <x:v>0</x:v>
      </x:c>
      <x:c r="G12" s="18" t="n">
        <x:f>IF(OR(LEN($A12)=0,$N12&lt;&gt;"Ready"),"",C12+D12-E12+F12)</x:f>
        <x:v>30</x:v>
      </x:c>
      <x:c r="H12" s="18" t="n">
        <x:f>IF(OR(LEN($A12)=0,$N12&lt;&gt;"Ready"),"",'Products'!M12)</x:f>
        <x:v>0</x:v>
      </x:c>
      <x:c r="I12" s="18" t="n">
        <x:f>IF(OR(LEN($A12)=0,$N12&lt;&gt;"Ready"),"",G12-H12)</x:f>
        <x:v>30</x:v>
      </x:c>
      <x:c r="J12" s="19" t="n">
        <x:f>IF(OR(LEN($A12)=0,$N12&lt;&gt;"Ready"),"",'Products'!F12)</x:f>
        <x:v>95</x:v>
      </x:c>
      <x:c r="K12" s="19" t="n">
        <x:f>IF(OR(LEN($A12)=0,$N12&lt;&gt;"Ready"),"",G12*J12)</x:f>
        <x:v>2850</x:v>
      </x:c>
      <x:c r="L12" s="20" t="n">
        <x:f>IF(OR(OR(LEN($A12)=0,$N12&lt;&gt;"Ready"),'Products'!G12=0),"",MAX(0,I12)/'Products'!G12)</x:f>
        <x:v>30</x:v>
      </x:c>
      <x:c r="M12" s="29" t="str">
        <x:f>IF(LEN(A12)=0,"",IF(N12&lt;&gt;"Ready","Check inputs",IF(G12&lt;0,"Negative stock",IF(G12=0,"Out of stock",IF('Reorder'!K12&gt;0,"Reorder","In stock")))))</x:f>
        <x:v>In stock</x:v>
      </x:c>
      <x:c r="N12" s="29" t="str">
        <x:f>IF(LEN(A12)=0,"",IF('Products'!P12&lt;&gt;"Ready","Check Products",IF(SUMPRODUCT(--('Transactions'!$C$7:$C$56=$A12),--('Transactions'!$H$7:$H$56&lt;&gt;"Ready"))&gt;0,"Check Transactions","Ready")))</x:f>
        <x:v>Ready</x:v>
      </x:c>
    </x:row>
    <x:row r="13" ht="23" customHeight="1">
      <x:c r="A13" s="6" t="str">
        <x:f>IF(LEN('Products'!A13)=0,"",'Products'!A13)</x:f>
        <x:v>WRL-007</x:v>
      </x:c>
      <x:c r="B13" s="6" t="str">
        <x:f>IF(LEN(A13)=0,"",'Products'!B13)</x:f>
        <x:v>Robe hook single</x:v>
      </x:c>
      <x:c r="C13" s="18" t="n">
        <x:f>IF(OR(LEN($A13)=0,$N13&lt;&gt;"Ready"),"",'Products'!E13)</x:f>
        <x:v>150</x:v>
      </x:c>
      <x:c r="D13" s="18" t="n">
        <x:f>IF(OR(LEN($A13)=0,$N13&lt;&gt;"Ready"),"",SUMPRODUCT(--('Transactions'!$C$7:$C$56=$A13),--('Transactions'!$D$7:$D$56="IN"),--('Transactions'!$H$7:$H$56="Ready"),'Transactions'!$E$7:$E$56))</x:f>
        <x:v>0</x:v>
      </x:c>
      <x:c r="E13" s="18" t="n">
        <x:f>IF(OR(LEN($A13)=0,$N13&lt;&gt;"Ready"),"",SUMPRODUCT(--('Transactions'!$C$7:$C$56=$A13),--('Transactions'!$D$7:$D$56="OUT"),--('Transactions'!$H$7:$H$56="Ready"),'Transactions'!$E$7:$E$56))</x:f>
        <x:v>20</x:v>
      </x:c>
      <x:c r="F13" s="18" t="n">
        <x:f>IF(OR(LEN($A13)=0,$N13&lt;&gt;"Ready"),"",SUMPRODUCT(--('Transactions'!$C$7:$C$56=$A13),'Transactions'!$I$7:$I$56)-D13+E13)</x:f>
        <x:v>10</x:v>
      </x:c>
      <x:c r="G13" s="18" t="n">
        <x:f>IF(OR(LEN($A13)=0,$N13&lt;&gt;"Ready"),"",C13+D13-E13+F13)</x:f>
        <x:v>140</x:v>
      </x:c>
      <x:c r="H13" s="18" t="n">
        <x:f>IF(OR(LEN($A13)=0,$N13&lt;&gt;"Ready"),"",'Products'!M13)</x:f>
        <x:v>0</x:v>
      </x:c>
      <x:c r="I13" s="18" t="n">
        <x:f>IF(OR(LEN($A13)=0,$N13&lt;&gt;"Ready"),"",G13-H13)</x:f>
        <x:v>140</x:v>
      </x:c>
      <x:c r="J13" s="19" t="n">
        <x:f>IF(OR(LEN($A13)=0,$N13&lt;&gt;"Ready"),"",'Products'!F13)</x:f>
        <x:v>9</x:v>
      </x:c>
      <x:c r="K13" s="19" t="n">
        <x:f>IF(OR(LEN($A13)=0,$N13&lt;&gt;"Ready"),"",G13*J13)</x:f>
        <x:v>1260</x:v>
      </x:c>
      <x:c r="L13" s="20" t="n">
        <x:f>IF(OR(OR(LEN($A13)=0,$N13&lt;&gt;"Ready"),'Products'!G13=0),"",MAX(0,I13)/'Products'!G13)</x:f>
        <x:v>46.666666666666664</x:v>
      </x:c>
      <x:c r="M13" s="29" t="str">
        <x:f>IF(LEN(A13)=0,"",IF(N13&lt;&gt;"Ready","Check inputs",IF(G13&lt;0,"Negative stock",IF(G13=0,"Out of stock",IF('Reorder'!K13&gt;0,"Reorder","In stock")))))</x:f>
        <x:v>In stock</x:v>
      </x:c>
      <x:c r="N13" s="29" t="str">
        <x:f>IF(LEN(A13)=0,"",IF('Products'!P13&lt;&gt;"Ready","Check Products",IF(SUMPRODUCT(--('Transactions'!$C$7:$C$56=$A13),--('Transactions'!$H$7:$H$56&lt;&gt;"Ready"))&gt;0,"Check Transactions","Ready")))</x:f>
        <x:v>Ready</x:v>
      </x:c>
    </x:row>
    <x:row r="14" ht="23" customHeight="1">
      <x:c r="A14" s="6" t="str">
        <x:f>IF(LEN('Products'!A14)=0,"",'Products'!A14)</x:f>
        <x:v>WRL-008</x:v>
      </x:c>
      <x:c r="B14" s="6" t="str">
        <x:f>IF(LEN(A14)=0,"",'Products'!B14)</x:f>
        <x:v>零件 A / spare part</x:v>
      </x:c>
      <x:c r="C14" s="18" t="n">
        <x:f>IF(OR(LEN($A14)=0,$N14&lt;&gt;"Ready"),"",'Products'!E14)</x:f>
        <x:v>5</x:v>
      </x:c>
      <x:c r="D14" s="18" t="n">
        <x:f>IF(OR(LEN($A14)=0,$N14&lt;&gt;"Ready"),"",SUMPRODUCT(--('Transactions'!$C$7:$C$56=$A14),--('Transactions'!$D$7:$D$56="IN"),--('Transactions'!$H$7:$H$56="Ready"),'Transactions'!$E$7:$E$56))</x:f>
        <x:v>0</x:v>
      </x:c>
      <x:c r="E14" s="18" t="n">
        <x:f>IF(OR(LEN($A14)=0,$N14&lt;&gt;"Ready"),"",SUMPRODUCT(--('Transactions'!$C$7:$C$56=$A14),--('Transactions'!$D$7:$D$56="OUT"),--('Transactions'!$H$7:$H$56="Ready"),'Transactions'!$E$7:$E$56))</x:f>
        <x:v>0</x:v>
      </x:c>
      <x:c r="F14" s="18" t="n">
        <x:f>IF(OR(LEN($A14)=0,$N14&lt;&gt;"Ready"),"",SUMPRODUCT(--('Transactions'!$C$7:$C$56=$A14),'Transactions'!$I$7:$I$56)-D14+E14)</x:f>
        <x:v>0</x:v>
      </x:c>
      <x:c r="G14" s="18" t="n">
        <x:f>IF(OR(LEN($A14)=0,$N14&lt;&gt;"Ready"),"",C14+D14-E14+F14)</x:f>
        <x:v>5</x:v>
      </x:c>
      <x:c r="H14" s="18" t="n">
        <x:f>IF(OR(LEN($A14)=0,$N14&lt;&gt;"Ready"),"",'Products'!M14)</x:f>
        <x:v>0</x:v>
      </x:c>
      <x:c r="I14" s="18" t="n">
        <x:f>IF(OR(LEN($A14)=0,$N14&lt;&gt;"Ready"),"",G14-H14)</x:f>
        <x:v>5</x:v>
      </x:c>
      <x:c r="J14" s="19" t="n">
        <x:f>IF(OR(LEN($A14)=0,$N14&lt;&gt;"Ready"),"",'Products'!F14)</x:f>
        <x:v>15</x:v>
      </x:c>
      <x:c r="K14" s="19" t="n">
        <x:f>IF(OR(LEN($A14)=0,$N14&lt;&gt;"Ready"),"",G14*J14)</x:f>
        <x:v>75</x:v>
      </x:c>
      <x:c r="L14" s="20" t="str">
        <x:f>IF(OR(OR(LEN($A14)=0,$N14&lt;&gt;"Ready"),'Products'!G14=0),"",MAX(0,I14)/'Products'!G14)</x:f>
      </x:c>
      <x:c r="M14" s="29" t="str">
        <x:f>IF(LEN(A14)=0,"",IF(N14&lt;&gt;"Ready","Check inputs",IF(G14&lt;0,"Negative stock",IF(G14=0,"Out of stock",IF('Reorder'!K14&gt;0,"Reorder","In stock")))))</x:f>
        <x:v>In stock</x:v>
      </x:c>
      <x:c r="N14" s="29" t="str">
        <x:f>IF(LEN(A14)=0,"",IF('Products'!P14&lt;&gt;"Ready","Check Products",IF(SUMPRODUCT(--('Transactions'!$C$7:$C$56=$A14),--('Transactions'!$H$7:$H$56&lt;&gt;"Ready"))&gt;0,"Check Transactions","Ready")))</x:f>
        <x:v>Ready</x:v>
      </x:c>
    </x:row>
    <x:row r="15" ht="23" customHeight="1">
      <x:c r="A15" s="6" t="str">
        <x:f>IF(LEN('Products'!A15)=0,"",'Products'!A15)</x:f>
      </x:c>
      <x:c r="B15" s="6" t="str">
        <x:f>IF(LEN(A15)=0,"",'Products'!B15)</x:f>
      </x:c>
      <x:c r="C15" s="18" t="str">
        <x:f>IF(OR(LEN($A15)=0,$N15&lt;&gt;"Ready"),"",'Products'!E15)</x:f>
      </x:c>
      <x:c r="D15" s="18" t="str">
        <x:f>IF(OR(LEN($A15)=0,$N15&lt;&gt;"Ready"),"",SUMPRODUCT(--('Transactions'!$C$7:$C$56=$A15),--('Transactions'!$D$7:$D$56="IN"),--('Transactions'!$H$7:$H$56="Ready"),'Transactions'!$E$7:$E$56))</x:f>
      </x:c>
      <x:c r="E15" s="18" t="str">
        <x:f>IF(OR(LEN($A15)=0,$N15&lt;&gt;"Ready"),"",SUMPRODUCT(--('Transactions'!$C$7:$C$56=$A15),--('Transactions'!$D$7:$D$56="OUT"),--('Transactions'!$H$7:$H$56="Ready"),'Transactions'!$E$7:$E$56))</x:f>
      </x:c>
      <x:c r="F15" s="18" t="str">
        <x:f>IF(OR(LEN($A15)=0,$N15&lt;&gt;"Ready"),"",SUMPRODUCT(--('Transactions'!$C$7:$C$56=$A15),'Transactions'!$I$7:$I$56)-D15+E15)</x:f>
      </x:c>
      <x:c r="G15" s="18" t="str">
        <x:f>IF(OR(LEN($A15)=0,$N15&lt;&gt;"Ready"),"",C15+D15-E15+F15)</x:f>
      </x:c>
      <x:c r="H15" s="18" t="str">
        <x:f>IF(OR(LEN($A15)=0,$N15&lt;&gt;"Ready"),"",'Products'!M15)</x:f>
      </x:c>
      <x:c r="I15" s="18" t="str">
        <x:f>IF(OR(LEN($A15)=0,$N15&lt;&gt;"Ready"),"",G15-H15)</x:f>
      </x:c>
      <x:c r="J15" s="19" t="str">
        <x:f>IF(OR(LEN($A15)=0,$N15&lt;&gt;"Ready"),"",'Products'!F15)</x:f>
      </x:c>
      <x:c r="K15" s="19" t="str">
        <x:f>IF(OR(LEN($A15)=0,$N15&lt;&gt;"Ready"),"",G15*J15)</x:f>
      </x:c>
      <x:c r="L15" s="20" t="str">
        <x:f>IF(OR(OR(LEN($A15)=0,$N15&lt;&gt;"Ready"),'Products'!G15=0),"",MAX(0,I15)/'Products'!G15)</x:f>
      </x:c>
      <x:c r="M15" s="29" t="str">
        <x:f>IF(LEN(A15)=0,"",IF(N15&lt;&gt;"Ready","Check inputs",IF(G15&lt;0,"Negative stock",IF(G15=0,"Out of stock",IF('Reorder'!K15&gt;0,"Reorder","In stock")))))</x:f>
      </x:c>
      <x:c r="N15" s="29" t="str">
        <x:f>IF(LEN(A15)=0,"",IF('Products'!P15&lt;&gt;"Ready","Check Products",IF(SUMPRODUCT(--('Transactions'!$C$7:$C$56=$A15),--('Transactions'!$H$7:$H$56&lt;&gt;"Ready"))&gt;0,"Check Transactions","Ready")))</x:f>
      </x:c>
    </x:row>
    <x:row r="16" ht="23" customHeight="1">
      <x:c r="A16" s="6" t="str">
        <x:f>IF(LEN('Products'!A16)=0,"",'Products'!A16)</x:f>
      </x:c>
      <x:c r="B16" s="6" t="str">
        <x:f>IF(LEN(A16)=0,"",'Products'!B16)</x:f>
      </x:c>
      <x:c r="C16" s="18" t="str">
        <x:f>IF(OR(LEN($A16)=0,$N16&lt;&gt;"Ready"),"",'Products'!E16)</x:f>
      </x:c>
      <x:c r="D16" s="18" t="str">
        <x:f>IF(OR(LEN($A16)=0,$N16&lt;&gt;"Ready"),"",SUMPRODUCT(--('Transactions'!$C$7:$C$56=$A16),--('Transactions'!$D$7:$D$56="IN"),--('Transactions'!$H$7:$H$56="Ready"),'Transactions'!$E$7:$E$56))</x:f>
      </x:c>
      <x:c r="E16" s="18" t="str">
        <x:f>IF(OR(LEN($A16)=0,$N16&lt;&gt;"Ready"),"",SUMPRODUCT(--('Transactions'!$C$7:$C$56=$A16),--('Transactions'!$D$7:$D$56="OUT"),--('Transactions'!$H$7:$H$56="Ready"),'Transactions'!$E$7:$E$56))</x:f>
      </x:c>
      <x:c r="F16" s="18" t="str">
        <x:f>IF(OR(LEN($A16)=0,$N16&lt;&gt;"Ready"),"",SUMPRODUCT(--('Transactions'!$C$7:$C$56=$A16),'Transactions'!$I$7:$I$56)-D16+E16)</x:f>
      </x:c>
      <x:c r="G16" s="18" t="str">
        <x:f>IF(OR(LEN($A16)=0,$N16&lt;&gt;"Ready"),"",C16+D16-E16+F16)</x:f>
      </x:c>
      <x:c r="H16" s="18" t="str">
        <x:f>IF(OR(LEN($A16)=0,$N16&lt;&gt;"Ready"),"",'Products'!M16)</x:f>
      </x:c>
      <x:c r="I16" s="18" t="str">
        <x:f>IF(OR(LEN($A16)=0,$N16&lt;&gt;"Ready"),"",G16-H16)</x:f>
      </x:c>
      <x:c r="J16" s="19" t="str">
        <x:f>IF(OR(LEN($A16)=0,$N16&lt;&gt;"Ready"),"",'Products'!F16)</x:f>
      </x:c>
      <x:c r="K16" s="19" t="str">
        <x:f>IF(OR(LEN($A16)=0,$N16&lt;&gt;"Ready"),"",G16*J16)</x:f>
      </x:c>
      <x:c r="L16" s="20" t="str">
        <x:f>IF(OR(OR(LEN($A16)=0,$N16&lt;&gt;"Ready"),'Products'!G16=0),"",MAX(0,I16)/'Products'!G16)</x:f>
      </x:c>
      <x:c r="M16" s="29" t="str">
        <x:f>IF(LEN(A16)=0,"",IF(N16&lt;&gt;"Ready","Check inputs",IF(G16&lt;0,"Negative stock",IF(G16=0,"Out of stock",IF('Reorder'!K16&gt;0,"Reorder","In stock")))))</x:f>
      </x:c>
      <x:c r="N16" s="29" t="str">
        <x:f>IF(LEN(A16)=0,"",IF('Products'!P16&lt;&gt;"Ready","Check Products",IF(SUMPRODUCT(--('Transactions'!$C$7:$C$56=$A16),--('Transactions'!$H$7:$H$56&lt;&gt;"Ready"))&gt;0,"Check Transactions","Ready")))</x:f>
      </x:c>
    </x:row>
  </x:sheetData>
  <x:conditionalFormatting sqref="A7:N16">
    <x:cfRule type="expression" dxfId="2" priority="1">
      <x:formula>AND($A7&lt;&gt;"",OR($N7&lt;&gt;"Ready",$G7&lt;0))</x:formula>
    </x:cfRule>
  </x:conditionalFormatting>
  <x:conditionalFormatting sqref="M7:M16">
    <x:cfRule type="containsText" dxfId="3" priority="2" operator="containsText" text="Reorder"/>
  </x:conditionalFormatting>
  <x:pageMargins left="0.7" right="0.7" top="0.75" bottom="0.75" header="0.3" footer="0.3"/>
  <x:tableParts count="1">
    <x:tablePart xmlns:r="http://schemas.openxmlformats.org/officeDocument/2006/relationships" r:id="Rffebead839d64d9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3" hidden="0" customWidth="1"/>
    <x:col min="3" max="3" width="14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17" hidden="0" customWidth="1"/>
    <x:col min="9" max="9" width="16" hidden="0" customWidth="1"/>
    <x:col min="10" max="10" width="14" hidden="0" customWidth="1"/>
    <x:col min="11" max="11" width="19" hidden="0" customWidth="1"/>
    <x:col min="12" max="12" width="19" hidden="0" customWidth="1"/>
    <x:col min="13" max="13" width="16" hidden="0" customWidth="1"/>
    <x:col min="14" max="14" width="22" hidden="0" customWidth="1"/>
    <x:col min="15" max="15" width="1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Reorder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A3" s="4" t="str">
        <x:v>Synthetic example. Position = on hand + on order - backorders. Suggested orders round up to the product order multiple. No purchase is placed.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8" customHeight="1">
      <x:c r="A6" s="10" t="str">
        <x:v>SKU</x:v>
      </x:c>
      <x:c r="B6" s="10" t="str">
        <x:v>Product</x:v>
      </x:c>
      <x:c r="C6" s="10" t="str">
        <x:v>On hand</x:v>
      </x:c>
      <x:c r="D6" s="10" t="str">
        <x:v>On order</x:v>
      </x:c>
      <x:c r="E6" s="10" t="str">
        <x:v>Backorders</x:v>
      </x:c>
      <x:c r="F6" s="10" t="str">
        <x:v>Stock position</x:v>
      </x:c>
      <x:c r="G6" s="10" t="str">
        <x:v>Daily usage</x:v>
      </x:c>
      <x:c r="H6" s="10" t="str">
        <x:v>Reorder point</x:v>
      </x:c>
      <x:c r="I6" s="10" t="str">
        <x:v>Target stock</x:v>
      </x:c>
      <x:c r="J6" s="10" t="str">
        <x:v>Order multiple</x:v>
      </x:c>
      <x:c r="K6" s="10" t="str">
        <x:v>Suggested order</x:v>
      </x:c>
      <x:c r="L6" s="10" t="str">
        <x:v>Est. cost (AUD)</x:v>
      </x:c>
      <x:c r="M6" s="10" t="str">
        <x:v>Cover (days)</x:v>
      </x:c>
      <x:c r="N6" s="10" t="str">
        <x:v>Action</x:v>
      </x:c>
      <x:c r="O6" s="10" t="str">
        <x:v>Priority</x:v>
      </x:c>
    </x:row>
    <x:row r="7" ht="23" customHeight="1">
      <x:c r="A7" s="6" t="str">
        <x:f>IF(LEN('Products'!A7)=0,"",'Products'!A7)</x:f>
        <x:v>WRL-001</x:v>
      </x:c>
      <x:c r="B7" s="6" t="str">
        <x:f>IF(LEN(A7)=0,"",'Products'!B7)</x:f>
        <x:v>Ceramic basin 500</x:v>
      </x:c>
      <x:c r="C7" s="18" t="n">
        <x:f>IF(OR(LEN($A7)=0,'Inventory'!N7&lt;&gt;"Ready"),"",'Inventory'!G7)</x:f>
        <x:v>110</x:v>
      </x:c>
      <x:c r="D7" s="18" t="n">
        <x:f>IF(OR(LEN($A7)=0,'Inventory'!N7&lt;&gt;"Ready"),"",'Products'!L7)</x:f>
        <x:v>24</x:v>
      </x:c>
      <x:c r="E7" s="18" t="n">
        <x:f>IF(OR(LEN($A7)=0,'Inventory'!N7&lt;&gt;"Ready"),"",'Products'!M7)</x:f>
        <x:v>10</x:v>
      </x:c>
      <x:c r="F7" s="18" t="n">
        <x:f>IF(OR(LEN($A7)=0,'Inventory'!N7&lt;&gt;"Ready"),"",C7+D7-E7)</x:f>
        <x:v>124</x:v>
      </x:c>
      <x:c r="G7" s="21" t="n">
        <x:f>IF(OR(LEN($A7)=0,'Inventory'!N7&lt;&gt;"Ready"),"",'Products'!G7)</x:f>
        <x:v>4</x:v>
      </x:c>
      <x:c r="H7" s="18" t="n">
        <x:f>IF(OR(LEN($A7)=0,'Inventory'!N7&lt;&gt;"Ready"),"",ROUNDUP(G7*('Products'!H7+'Products'!I7),0))</x:f>
        <x:v>84</x:v>
      </x:c>
      <x:c r="I7" s="18" t="n">
        <x:f>IF(OR(LEN($A7)=0,'Inventory'!N7&lt;&gt;"Ready"),"",ROUNDUP(G7*('Products'!H7+'Products'!I7+'Products'!J7),0))</x:f>
        <x:v>112</x:v>
      </x:c>
      <x:c r="J7" s="18" t="n">
        <x:f>IF(OR(LEN($A7)=0,'Inventory'!N7&lt;&gt;"Ready"),"",'Products'!K7)</x:f>
        <x:v>6</x:v>
      </x:c>
      <x:c r="K7" s="18" t="n">
        <x:f>IF(OR(LEN($A7)=0,'Inventory'!N7&lt;&gt;"Ready"),"",IF(AND(G7&gt;0,F7&lt;=H7),ROUNDUP(MAX(0,I7-F7)/J7,0)*J7,0))</x:f>
        <x:v>0</x:v>
      </x:c>
      <x:c r="L7" s="22" t="n">
        <x:f>IF(OR(LEN($A7)=0,'Inventory'!N7&lt;&gt;"Ready"),"",K7*'Products'!F7)</x:f>
        <x:v>0</x:v>
      </x:c>
      <x:c r="M7" s="20" t="n">
        <x:f>IF(OR(OR(LEN($A7)=0,'Inventory'!N7&lt;&gt;"Ready"),G7=0),"",MAX(0,C7-E7)/G7)</x:f>
        <x:v>25</x:v>
      </x:c>
      <x:c r="N7" s="29" t="str">
        <x:f>IF(LEN(A7)=0,"",IF('Inventory'!N7&lt;&gt;"Ready","Check inputs",IF(G7=0,"No demand set",IF(K7&gt;0,"Order suggested","No order"))))</x:f>
        <x:v>No order</x:v>
      </x:c>
      <x:c r="O7" s="6" t="str">
        <x:f>IF(OR(OR(LEN($A7)=0,'Inventory'!N7&lt;&gt;"Ready"),K7&lt;=0),"",COUNTIFS($K$7:$K$16,"&gt;0",$M$7:$M$16,"&lt;"&amp;M7)+COUNTIFS($K$7:K7,"&gt;0",$M$7:M7,M7))</x:f>
      </x:c>
    </x:row>
    <x:row r="8" ht="23" customHeight="1">
      <x:c r="A8" s="6" t="str">
        <x:f>IF(LEN('Products'!A8)=0,"",'Products'!A8)</x:f>
        <x:v>WRL-002</x:v>
      </x:c>
      <x:c r="B8" s="6" t="str">
        <x:f>IF(LEN(A8)=0,"",'Products'!B8)</x:f>
        <x:v>Wall mixer chrome</x:v>
      </x:c>
      <x:c r="C8" s="18" t="n">
        <x:f>IF(OR(LEN($A8)=0,'Inventory'!N8&lt;&gt;"Ready"),"",'Inventory'!G8)</x:f>
        <x:v>12</x:v>
      </x:c>
      <x:c r="D8" s="18" t="n">
        <x:f>IF(OR(LEN($A8)=0,'Inventory'!N8&lt;&gt;"Ready"),"",'Products'!L8)</x:f>
        <x:v>0</x:v>
      </x:c>
      <x:c r="E8" s="18" t="n">
        <x:f>IF(OR(LEN($A8)=0,'Inventory'!N8&lt;&gt;"Ready"),"",'Products'!M8)</x:f>
        <x:v>4</x:v>
      </x:c>
      <x:c r="F8" s="18" t="n">
        <x:f>IF(OR(LEN($A8)=0,'Inventory'!N8&lt;&gt;"Ready"),"",C8+D8-E8)</x:f>
        <x:v>8</x:v>
      </x:c>
      <x:c r="G8" s="21" t="n">
        <x:f>IF(OR(LEN($A8)=0,'Inventory'!N8&lt;&gt;"Ready"),"",'Products'!G8)</x:f>
        <x:v>2</x:v>
      </x:c>
      <x:c r="H8" s="18" t="n">
        <x:f>IF(OR(LEN($A8)=0,'Inventory'!N8&lt;&gt;"Ready"),"",ROUNDUP(G8*('Products'!H8+'Products'!I8),0))</x:f>
        <x:v>30</x:v>
      </x:c>
      <x:c r="I8" s="18" t="n">
        <x:f>IF(OR(LEN($A8)=0,'Inventory'!N8&lt;&gt;"Ready"),"",ROUNDUP(G8*('Products'!H8+'Products'!I8+'Products'!J8),0))</x:f>
        <x:v>44</x:v>
      </x:c>
      <x:c r="J8" s="18" t="n">
        <x:f>IF(OR(LEN($A8)=0,'Inventory'!N8&lt;&gt;"Ready"),"",'Products'!K8)</x:f>
        <x:v>12</x:v>
      </x:c>
      <x:c r="K8" s="18" t="n">
        <x:f>IF(OR(LEN($A8)=0,'Inventory'!N8&lt;&gt;"Ready"),"",IF(AND(G8&gt;0,F8&lt;=H8),ROUNDUP(MAX(0,I8-F8)/J8,0)*J8,0))</x:f>
        <x:v>36</x:v>
      </x:c>
      <x:c r="L8" s="22" t="n">
        <x:f>IF(OR(LEN($A8)=0,'Inventory'!N8&lt;&gt;"Ready"),"",K8*'Products'!F8)</x:f>
        <x:v>1512</x:v>
      </x:c>
      <x:c r="M8" s="20" t="n">
        <x:f>IF(OR(OR(LEN($A8)=0,'Inventory'!N8&lt;&gt;"Ready"),G8=0),"",MAX(0,C8-E8)/G8)</x:f>
        <x:v>4</x:v>
      </x:c>
      <x:c r="N8" s="29" t="str">
        <x:f>IF(LEN(A8)=0,"",IF('Inventory'!N8&lt;&gt;"Ready","Check inputs",IF(G8=0,"No demand set",IF(K8&gt;0,"Order suggested","No order"))))</x:f>
        <x:v>Order suggested</x:v>
      </x:c>
      <x:c r="O8" s="6" t="n">
        <x:f>IF(OR(OR(LEN($A8)=0,'Inventory'!N8&lt;&gt;"Ready"),K8&lt;=0),"",COUNTIFS($K$7:$K$16,"&gt;0",$M$7:$M$16,"&lt;"&amp;M8)+COUNTIFS($K$7:K8,"&gt;0",$M$7:M8,M8))</x:f>
        <x:v>2</x:v>
      </x:c>
    </x:row>
    <x:row r="9" ht="23" customHeight="1">
      <x:c r="A9" s="6" t="str">
        <x:f>IF(LEN('Products'!A9)=0,"",'Products'!A9)</x:f>
        <x:v>WRL-003</x:v>
      </x:c>
      <x:c r="B9" s="6" t="str">
        <x:f>IF(LEN(A9)=0,"",'Products'!B9)</x:f>
        <x:v>Shower rail matte black</x:v>
      </x:c>
      <x:c r="C9" s="18" t="n">
        <x:f>IF(OR(LEN($A9)=0,'Inventory'!N9&lt;&gt;"Ready"),"",'Inventory'!G9)</x:f>
        <x:v>12</x:v>
      </x:c>
      <x:c r="D9" s="18" t="n">
        <x:f>IF(OR(LEN($A9)=0,'Inventory'!N9&lt;&gt;"Ready"),"",'Products'!L9)</x:f>
        <x:v>12</x:v>
      </x:c>
      <x:c r="E9" s="18" t="n">
        <x:f>IF(OR(LEN($A9)=0,'Inventory'!N9&lt;&gt;"Ready"),"",'Products'!M9)</x:f>
        <x:v>0</x:v>
      </x:c>
      <x:c r="F9" s="18" t="n">
        <x:f>IF(OR(LEN($A9)=0,'Inventory'!N9&lt;&gt;"Ready"),"",C9+D9-E9)</x:f>
        <x:v>24</x:v>
      </x:c>
      <x:c r="G9" s="21" t="n">
        <x:f>IF(OR(LEN($A9)=0,'Inventory'!N9&lt;&gt;"Ready"),"",'Products'!G9)</x:f>
        <x:v>1.5</x:v>
      </x:c>
      <x:c r="H9" s="18" t="n">
        <x:f>IF(OR(LEN($A9)=0,'Inventory'!N9&lt;&gt;"Ready"),"",ROUNDUP(G9*('Products'!H9+'Products'!I9),0))</x:f>
        <x:v>32</x:v>
      </x:c>
      <x:c r="I9" s="18" t="n">
        <x:f>IF(OR(LEN($A9)=0,'Inventory'!N9&lt;&gt;"Ready"),"",ROUNDUP(G9*('Products'!H9+'Products'!I9+'Products'!J9),0))</x:f>
        <x:v>42</x:v>
      </x:c>
      <x:c r="J9" s="18" t="n">
        <x:f>IF(OR(LEN($A9)=0,'Inventory'!N9&lt;&gt;"Ready"),"",'Products'!K9)</x:f>
        <x:v>6</x:v>
      </x:c>
      <x:c r="K9" s="18" t="n">
        <x:f>IF(OR(LEN($A9)=0,'Inventory'!N9&lt;&gt;"Ready"),"",IF(AND(G9&gt;0,F9&lt;=H9),ROUNDUP(MAX(0,I9-F9)/J9,0)*J9,0))</x:f>
        <x:v>18</x:v>
      </x:c>
      <x:c r="L9" s="22" t="n">
        <x:f>IF(OR(LEN($A9)=0,'Inventory'!N9&lt;&gt;"Ready"),"",K9*'Products'!F9)</x:f>
        <x:v>1224</x:v>
      </x:c>
      <x:c r="M9" s="20" t="n">
        <x:f>IF(OR(OR(LEN($A9)=0,'Inventory'!N9&lt;&gt;"Ready"),G9=0),"",MAX(0,C9-E9)/G9)</x:f>
        <x:v>8</x:v>
      </x:c>
      <x:c r="N9" s="29" t="str">
        <x:f>IF(LEN(A9)=0,"",IF('Inventory'!N9&lt;&gt;"Ready","Check inputs",IF(G9=0,"No demand set",IF(K9&gt;0,"Order suggested","No order"))))</x:f>
        <x:v>Order suggested</x:v>
      </x:c>
      <x:c r="O9" s="6" t="n">
        <x:f>IF(OR(OR(LEN($A9)=0,'Inventory'!N9&lt;&gt;"Ready"),K9&lt;=0),"",COUNTIFS($K$7:$K$16,"&gt;0",$M$7:$M$16,"&lt;"&amp;M9)+COUNTIFS($K$7:K9,"&gt;0",$M$7:M9,M9))</x:f>
        <x:v>4</x:v>
      </x:c>
    </x:row>
    <x:row r="10" ht="23" customHeight="1">
      <x:c r="A10" s="6" t="str">
        <x:f>IF(LEN('Products'!A10)=0,"",'Products'!A10)</x:f>
        <x:v>WRL-004</x:v>
      </x:c>
      <x:c r="B10" s="6" t="str">
        <x:f>IF(LEN(A10)=0,"",'Products'!B10)</x:f>
        <x:v>Vanity 600 white</x:v>
      </x:c>
      <x:c r="C10" s="18" t="n">
        <x:f>IF(OR(LEN($A10)=0,'Inventory'!N10&lt;&gt;"Ready"),"",'Inventory'!G10)</x:f>
        <x:v>4</x:v>
      </x:c>
      <x:c r="D10" s="18" t="n">
        <x:f>IF(OR(LEN($A10)=0,'Inventory'!N10&lt;&gt;"Ready"),"",'Products'!L10)</x:f>
        <x:v>0</x:v>
      </x:c>
      <x:c r="E10" s="18" t="n">
        <x:f>IF(OR(LEN($A10)=0,'Inventory'!N10&lt;&gt;"Ready"),"",'Products'!M10)</x:f>
        <x:v>2</x:v>
      </x:c>
      <x:c r="F10" s="18" t="n">
        <x:f>IF(OR(LEN($A10)=0,'Inventory'!N10&lt;&gt;"Ready"),"",C10+D10-E10)</x:f>
        <x:v>2</x:v>
      </x:c>
      <x:c r="G10" s="21" t="n">
        <x:f>IF(OR(LEN($A10)=0,'Inventory'!N10&lt;&gt;"Ready"),"",'Products'!G10)</x:f>
        <x:v>0.5</x:v>
      </x:c>
      <x:c r="H10" s="18" t="n">
        <x:f>IF(OR(LEN($A10)=0,'Inventory'!N10&lt;&gt;"Ready"),"",ROUNDUP(G10*('Products'!H10+'Products'!I10),0))</x:f>
        <x:v>14</x:v>
      </x:c>
      <x:c r="I10" s="18" t="n">
        <x:f>IF(OR(LEN($A10)=0,'Inventory'!N10&lt;&gt;"Ready"),"",ROUNDUP(G10*('Products'!H10+'Products'!I10+'Products'!J10),0))</x:f>
        <x:v>21</x:v>
      </x:c>
      <x:c r="J10" s="18" t="n">
        <x:f>IF(OR(LEN($A10)=0,'Inventory'!N10&lt;&gt;"Ready"),"",'Products'!K10)</x:f>
        <x:v>2</x:v>
      </x:c>
      <x:c r="K10" s="18" t="n">
        <x:f>IF(OR(LEN($A10)=0,'Inventory'!N10&lt;&gt;"Ready"),"",IF(AND(G10&gt;0,F10&lt;=H10),ROUNDUP(MAX(0,I10-F10)/J10,0)*J10,0))</x:f>
        <x:v>20</x:v>
      </x:c>
      <x:c r="L10" s="22" t="n">
        <x:f>IF(OR(LEN($A10)=0,'Inventory'!N10&lt;&gt;"Ready"),"",K10*'Products'!F10)</x:f>
        <x:v>4200</x:v>
      </x:c>
      <x:c r="M10" s="20" t="n">
        <x:f>IF(OR(OR(LEN($A10)=0,'Inventory'!N10&lt;&gt;"Ready"),G10=0),"",MAX(0,C10-E10)/G10)</x:f>
        <x:v>4</x:v>
      </x:c>
      <x:c r="N10" s="29" t="str">
        <x:f>IF(LEN(A10)=0,"",IF('Inventory'!N10&lt;&gt;"Ready","Check inputs",IF(G10=0,"No demand set",IF(K10&gt;0,"Order suggested","No order"))))</x:f>
        <x:v>Order suggested</x:v>
      </x:c>
      <x:c r="O10" s="6" t="n">
        <x:f>IF(OR(OR(LEN($A10)=0,'Inventory'!N10&lt;&gt;"Ready"),K10&lt;=0),"",COUNTIFS($K$7:$K$16,"&gt;0",$M$7:$M$16,"&lt;"&amp;M10)+COUNTIFS($K$7:K10,"&gt;0",$M$7:M10,M10))</x:f>
        <x:v>3</x:v>
      </x:c>
    </x:row>
    <x:row r="11" ht="23" customHeight="1">
      <x:c r="A11" s="6" t="str">
        <x:f>IF(LEN('Products'!A11)=0,"",'Products'!A11)</x:f>
        <x:v>WRL-005</x:v>
      </x:c>
      <x:c r="B11" s="6" t="str">
        <x:f>IF(LEN(A11)=0,"",'Products'!B11)</x:f>
        <x:v>Bottle trap brass</x:v>
      </x:c>
      <x:c r="C11" s="18" t="n">
        <x:f>IF(OR(LEN($A11)=0,'Inventory'!N11&lt;&gt;"Ready"),"",'Inventory'!G11)</x:f>
        <x:v>0</x:v>
      </x:c>
      <x:c r="D11" s="18" t="n">
        <x:f>IF(OR(LEN($A11)=0,'Inventory'!N11&lt;&gt;"Ready"),"",'Products'!L11)</x:f>
        <x:v>0</x:v>
      </x:c>
      <x:c r="E11" s="18" t="n">
        <x:f>IF(OR(LEN($A11)=0,'Inventory'!N11&lt;&gt;"Ready"),"",'Products'!M11)</x:f>
        <x:v>3</x:v>
      </x:c>
      <x:c r="F11" s="18" t="n">
        <x:f>IF(OR(LEN($A11)=0,'Inventory'!N11&lt;&gt;"Ready"),"",C11+D11-E11)</x:f>
        <x:v>-3</x:v>
      </x:c>
      <x:c r="G11" s="21" t="n">
        <x:f>IF(OR(LEN($A11)=0,'Inventory'!N11&lt;&gt;"Ready"),"",'Products'!G11)</x:f>
        <x:v>0.8</x:v>
      </x:c>
      <x:c r="H11" s="18" t="n">
        <x:f>IF(OR(LEN($A11)=0,'Inventory'!N11&lt;&gt;"Ready"),"",ROUNDUP(G11*('Products'!H11+'Products'!I11),0))</x:f>
        <x:v>12</x:v>
      </x:c>
      <x:c r="I11" s="18" t="n">
        <x:f>IF(OR(LEN($A11)=0,'Inventory'!N11&lt;&gt;"Ready"),"",ROUNDUP(G11*('Products'!H11+'Products'!I11+'Products'!J11),0))</x:f>
        <x:v>17</x:v>
      </x:c>
      <x:c r="J11" s="18" t="n">
        <x:f>IF(OR(LEN($A11)=0,'Inventory'!N11&lt;&gt;"Ready"),"",'Products'!K11)</x:f>
        <x:v>10</x:v>
      </x:c>
      <x:c r="K11" s="18" t="n">
        <x:f>IF(OR(LEN($A11)=0,'Inventory'!N11&lt;&gt;"Ready"),"",IF(AND(G11&gt;0,F11&lt;=H11),ROUNDUP(MAX(0,I11-F11)/J11,0)*J11,0))</x:f>
        <x:v>20</x:v>
      </x:c>
      <x:c r="L11" s="22" t="n">
        <x:f>IF(OR(LEN($A11)=0,'Inventory'!N11&lt;&gt;"Ready"),"",K11*'Products'!F11)</x:f>
        <x:v>560</x:v>
      </x:c>
      <x:c r="M11" s="20" t="n">
        <x:f>IF(OR(OR(LEN($A11)=0,'Inventory'!N11&lt;&gt;"Ready"),G11=0),"",MAX(0,C11-E11)/G11)</x:f>
        <x:v>0</x:v>
      </x:c>
      <x:c r="N11" s="29" t="str">
        <x:f>IF(LEN(A11)=0,"",IF('Inventory'!N11&lt;&gt;"Ready","Check inputs",IF(G11=0,"No demand set",IF(K11&gt;0,"Order suggested","No order"))))</x:f>
        <x:v>Order suggested</x:v>
      </x:c>
      <x:c r="O11" s="6" t="n">
        <x:f>IF(OR(OR(LEN($A11)=0,'Inventory'!N11&lt;&gt;"Ready"),K11&lt;=0),"",COUNTIFS($K$7:$K$16,"&gt;0",$M$7:$M$16,"&lt;"&amp;M11)+COUNTIFS($K$7:K11,"&gt;0",$M$7:M11,M11))</x:f>
        <x:v>1</x:v>
      </x:c>
    </x:row>
    <x:row r="12" ht="23" customHeight="1">
      <x:c r="A12" s="6" t="str">
        <x:f>IF(LEN('Products'!A12)=0,"",'Products'!A12)</x:f>
        <x:v>WRL-006</x:v>
      </x:c>
      <x:c r="B12" s="6" t="str">
        <x:f>IF(LEN(A12)=0,"",'Products'!B12)</x:f>
        <x:v>Mirror 750 round</x:v>
      </x:c>
      <x:c r="C12" s="18" t="n">
        <x:f>IF(OR(LEN($A12)=0,'Inventory'!N12&lt;&gt;"Ready"),"",'Inventory'!G12)</x:f>
        <x:v>30</x:v>
      </x:c>
      <x:c r="D12" s="18" t="n">
        <x:f>IF(OR(LEN($A12)=0,'Inventory'!N12&lt;&gt;"Ready"),"",'Products'!L12)</x:f>
        <x:v>10</x:v>
      </x:c>
      <x:c r="E12" s="18" t="n">
        <x:f>IF(OR(LEN($A12)=0,'Inventory'!N12&lt;&gt;"Ready"),"",'Products'!M12)</x:f>
        <x:v>0</x:v>
      </x:c>
      <x:c r="F12" s="18" t="n">
        <x:f>IF(OR(LEN($A12)=0,'Inventory'!N12&lt;&gt;"Ready"),"",C12+D12-E12)</x:f>
        <x:v>40</x:v>
      </x:c>
      <x:c r="G12" s="21" t="n">
        <x:f>IF(OR(LEN($A12)=0,'Inventory'!N12&lt;&gt;"Ready"),"",'Products'!G12)</x:f>
        <x:v>1</x:v>
      </x:c>
      <x:c r="H12" s="18" t="n">
        <x:f>IF(OR(LEN($A12)=0,'Inventory'!N12&lt;&gt;"Ready"),"",ROUNDUP(G12*('Products'!H12+'Products'!I12),0))</x:f>
        <x:v>21</x:v>
      </x:c>
      <x:c r="I12" s="18" t="n">
        <x:f>IF(OR(LEN($A12)=0,'Inventory'!N12&lt;&gt;"Ready"),"",ROUNDUP(G12*('Products'!H12+'Products'!I12+'Products'!J12),0))</x:f>
        <x:v>28</x:v>
      </x:c>
      <x:c r="J12" s="18" t="n">
        <x:f>IF(OR(LEN($A12)=0,'Inventory'!N12&lt;&gt;"Ready"),"",'Products'!K12)</x:f>
        <x:v>5</x:v>
      </x:c>
      <x:c r="K12" s="18" t="n">
        <x:f>IF(OR(LEN($A12)=0,'Inventory'!N12&lt;&gt;"Ready"),"",IF(AND(G12&gt;0,F12&lt;=H12),ROUNDUP(MAX(0,I12-F12)/J12,0)*J12,0))</x:f>
        <x:v>0</x:v>
      </x:c>
      <x:c r="L12" s="22" t="n">
        <x:f>IF(OR(LEN($A12)=0,'Inventory'!N12&lt;&gt;"Ready"),"",K12*'Products'!F12)</x:f>
        <x:v>0</x:v>
      </x:c>
      <x:c r="M12" s="20" t="n">
        <x:f>IF(OR(OR(LEN($A12)=0,'Inventory'!N12&lt;&gt;"Ready"),G12=0),"",MAX(0,C12-E12)/G12)</x:f>
        <x:v>30</x:v>
      </x:c>
      <x:c r="N12" s="29" t="str">
        <x:f>IF(LEN(A12)=0,"",IF('Inventory'!N12&lt;&gt;"Ready","Check inputs",IF(G12=0,"No demand set",IF(K12&gt;0,"Order suggested","No order"))))</x:f>
        <x:v>No order</x:v>
      </x:c>
      <x:c r="O12" s="6" t="str">
        <x:f>IF(OR(OR(LEN($A12)=0,'Inventory'!N12&lt;&gt;"Ready"),K12&lt;=0),"",COUNTIFS($K$7:$K$16,"&gt;0",$M$7:$M$16,"&lt;"&amp;M12)+COUNTIFS($K$7:K12,"&gt;0",$M$7:M12,M12))</x:f>
      </x:c>
    </x:row>
    <x:row r="13" ht="23" customHeight="1">
      <x:c r="A13" s="6" t="str">
        <x:f>IF(LEN('Products'!A13)=0,"",'Products'!A13)</x:f>
        <x:v>WRL-007</x:v>
      </x:c>
      <x:c r="B13" s="6" t="str">
        <x:f>IF(LEN(A13)=0,"",'Products'!B13)</x:f>
        <x:v>Robe hook single</x:v>
      </x:c>
      <x:c r="C13" s="18" t="n">
        <x:f>IF(OR(LEN($A13)=0,'Inventory'!N13&lt;&gt;"Ready"),"",'Inventory'!G13)</x:f>
        <x:v>140</x:v>
      </x:c>
      <x:c r="D13" s="18" t="n">
        <x:f>IF(OR(LEN($A13)=0,'Inventory'!N13&lt;&gt;"Ready"),"",'Products'!L13)</x:f>
        <x:v>0</x:v>
      </x:c>
      <x:c r="E13" s="18" t="n">
        <x:f>IF(OR(LEN($A13)=0,'Inventory'!N13&lt;&gt;"Ready"),"",'Products'!M13)</x:f>
        <x:v>0</x:v>
      </x:c>
      <x:c r="F13" s="18" t="n">
        <x:f>IF(OR(LEN($A13)=0,'Inventory'!N13&lt;&gt;"Ready"),"",C13+D13-E13)</x:f>
        <x:v>140</x:v>
      </x:c>
      <x:c r="G13" s="21" t="n">
        <x:f>IF(OR(LEN($A13)=0,'Inventory'!N13&lt;&gt;"Ready"),"",'Products'!G13)</x:f>
        <x:v>3</x:v>
      </x:c>
      <x:c r="H13" s="18" t="n">
        <x:f>IF(OR(LEN($A13)=0,'Inventory'!N13&lt;&gt;"Ready"),"",ROUNDUP(G13*('Products'!H13+'Products'!I13),0))</x:f>
        <x:v>42</x:v>
      </x:c>
      <x:c r="I13" s="18" t="n">
        <x:f>IF(OR(LEN($A13)=0,'Inventory'!N13&lt;&gt;"Ready"),"",ROUNDUP(G13*('Products'!H13+'Products'!I13+'Products'!J13),0))</x:f>
        <x:v>63</x:v>
      </x:c>
      <x:c r="J13" s="18" t="n">
        <x:f>IF(OR(LEN($A13)=0,'Inventory'!N13&lt;&gt;"Ready"),"",'Products'!K13)</x:f>
        <x:v>20</x:v>
      </x:c>
      <x:c r="K13" s="18" t="n">
        <x:f>IF(OR(LEN($A13)=0,'Inventory'!N13&lt;&gt;"Ready"),"",IF(AND(G13&gt;0,F13&lt;=H13),ROUNDUP(MAX(0,I13-F13)/J13,0)*J13,0))</x:f>
        <x:v>0</x:v>
      </x:c>
      <x:c r="L13" s="22" t="n">
        <x:f>IF(OR(LEN($A13)=0,'Inventory'!N13&lt;&gt;"Ready"),"",K13*'Products'!F13)</x:f>
        <x:v>0</x:v>
      </x:c>
      <x:c r="M13" s="20" t="n">
        <x:f>IF(OR(OR(LEN($A13)=0,'Inventory'!N13&lt;&gt;"Ready"),G13=0),"",MAX(0,C13-E13)/G13)</x:f>
        <x:v>46.666666666666664</x:v>
      </x:c>
      <x:c r="N13" s="29" t="str">
        <x:f>IF(LEN(A13)=0,"",IF('Inventory'!N13&lt;&gt;"Ready","Check inputs",IF(G13=0,"No demand set",IF(K13&gt;0,"Order suggested","No order"))))</x:f>
        <x:v>No order</x:v>
      </x:c>
      <x:c r="O13" s="6" t="str">
        <x:f>IF(OR(OR(LEN($A13)=0,'Inventory'!N13&lt;&gt;"Ready"),K13&lt;=0),"",COUNTIFS($K$7:$K$16,"&gt;0",$M$7:$M$16,"&lt;"&amp;M13)+COUNTIFS($K$7:K13,"&gt;0",$M$7:M13,M13))</x:f>
      </x:c>
    </x:row>
    <x:row r="14" ht="23" customHeight="1">
      <x:c r="A14" s="6" t="str">
        <x:f>IF(LEN('Products'!A14)=0,"",'Products'!A14)</x:f>
        <x:v>WRL-008</x:v>
      </x:c>
      <x:c r="B14" s="6" t="str">
        <x:f>IF(LEN(A14)=0,"",'Products'!B14)</x:f>
        <x:v>零件 A / spare part</x:v>
      </x:c>
      <x:c r="C14" s="18" t="n">
        <x:f>IF(OR(LEN($A14)=0,'Inventory'!N14&lt;&gt;"Ready"),"",'Inventory'!G14)</x:f>
        <x:v>5</x:v>
      </x:c>
      <x:c r="D14" s="18" t="n">
        <x:f>IF(OR(LEN($A14)=0,'Inventory'!N14&lt;&gt;"Ready"),"",'Products'!L14)</x:f>
        <x:v>0</x:v>
      </x:c>
      <x:c r="E14" s="18" t="n">
        <x:f>IF(OR(LEN($A14)=0,'Inventory'!N14&lt;&gt;"Ready"),"",'Products'!M14)</x:f>
        <x:v>0</x:v>
      </x:c>
      <x:c r="F14" s="18" t="n">
        <x:f>IF(OR(LEN($A14)=0,'Inventory'!N14&lt;&gt;"Ready"),"",C14+D14-E14)</x:f>
        <x:v>5</x:v>
      </x:c>
      <x:c r="G14" s="21" t="n">
        <x:f>IF(OR(LEN($A14)=0,'Inventory'!N14&lt;&gt;"Ready"),"",'Products'!G14)</x:f>
        <x:v>0</x:v>
      </x:c>
      <x:c r="H14" s="18" t="n">
        <x:f>IF(OR(LEN($A14)=0,'Inventory'!N14&lt;&gt;"Ready"),"",ROUNDUP(G14*('Products'!H14+'Products'!I14),0))</x:f>
        <x:v>0</x:v>
      </x:c>
      <x:c r="I14" s="18" t="n">
        <x:f>IF(OR(LEN($A14)=0,'Inventory'!N14&lt;&gt;"Ready"),"",ROUNDUP(G14*('Products'!H14+'Products'!I14+'Products'!J14),0))</x:f>
        <x:v>0</x:v>
      </x:c>
      <x:c r="J14" s="18" t="n">
        <x:f>IF(OR(LEN($A14)=0,'Inventory'!N14&lt;&gt;"Ready"),"",'Products'!K14)</x:f>
        <x:v>1</x:v>
      </x:c>
      <x:c r="K14" s="18" t="n">
        <x:f>IF(OR(LEN($A14)=0,'Inventory'!N14&lt;&gt;"Ready"),"",IF(AND(G14&gt;0,F14&lt;=H14),ROUNDUP(MAX(0,I14-F14)/J14,0)*J14,0))</x:f>
        <x:v>0</x:v>
      </x:c>
      <x:c r="L14" s="22" t="n">
        <x:f>IF(OR(LEN($A14)=0,'Inventory'!N14&lt;&gt;"Ready"),"",K14*'Products'!F14)</x:f>
        <x:v>0</x:v>
      </x:c>
      <x:c r="M14" s="20" t="str">
        <x:f>IF(OR(OR(LEN($A14)=0,'Inventory'!N14&lt;&gt;"Ready"),G14=0),"",MAX(0,C14-E14)/G14)</x:f>
      </x:c>
      <x:c r="N14" s="29" t="str">
        <x:f>IF(LEN(A14)=0,"",IF('Inventory'!N14&lt;&gt;"Ready","Check inputs",IF(G14=0,"No demand set",IF(K14&gt;0,"Order suggested","No order"))))</x:f>
        <x:v>No demand set</x:v>
      </x:c>
      <x:c r="O14" s="6" t="str">
        <x:f>IF(OR(OR(LEN($A14)=0,'Inventory'!N14&lt;&gt;"Ready"),K14&lt;=0),"",COUNTIFS($K$7:$K$16,"&gt;0",$M$7:$M$16,"&lt;"&amp;M14)+COUNTIFS($K$7:K14,"&gt;0",$M$7:M14,M14))</x:f>
      </x:c>
    </x:row>
    <x:row r="15" ht="23" customHeight="1">
      <x:c r="A15" s="6" t="str">
        <x:f>IF(LEN('Products'!A15)=0,"",'Products'!A15)</x:f>
      </x:c>
      <x:c r="B15" s="6" t="str">
        <x:f>IF(LEN(A15)=0,"",'Products'!B15)</x:f>
      </x:c>
      <x:c r="C15" s="18" t="str">
        <x:f>IF(OR(LEN($A15)=0,'Inventory'!N15&lt;&gt;"Ready"),"",'Inventory'!G15)</x:f>
      </x:c>
      <x:c r="D15" s="18" t="str">
        <x:f>IF(OR(LEN($A15)=0,'Inventory'!N15&lt;&gt;"Ready"),"",'Products'!L15)</x:f>
      </x:c>
      <x:c r="E15" s="18" t="str">
        <x:f>IF(OR(LEN($A15)=0,'Inventory'!N15&lt;&gt;"Ready"),"",'Products'!M15)</x:f>
      </x:c>
      <x:c r="F15" s="18" t="str">
        <x:f>IF(OR(LEN($A15)=0,'Inventory'!N15&lt;&gt;"Ready"),"",C15+D15-E15)</x:f>
      </x:c>
      <x:c r="G15" s="21" t="str">
        <x:f>IF(OR(LEN($A15)=0,'Inventory'!N15&lt;&gt;"Ready"),"",'Products'!G15)</x:f>
      </x:c>
      <x:c r="H15" s="18" t="str">
        <x:f>IF(OR(LEN($A15)=0,'Inventory'!N15&lt;&gt;"Ready"),"",ROUNDUP(G15*('Products'!H15+'Products'!I15),0))</x:f>
      </x:c>
      <x:c r="I15" s="18" t="str">
        <x:f>IF(OR(LEN($A15)=0,'Inventory'!N15&lt;&gt;"Ready"),"",ROUNDUP(G15*('Products'!H15+'Products'!I15+'Products'!J15),0))</x:f>
      </x:c>
      <x:c r="J15" s="18" t="str">
        <x:f>IF(OR(LEN($A15)=0,'Inventory'!N15&lt;&gt;"Ready"),"",'Products'!K15)</x:f>
      </x:c>
      <x:c r="K15" s="18" t="str">
        <x:f>IF(OR(LEN($A15)=0,'Inventory'!N15&lt;&gt;"Ready"),"",IF(AND(G15&gt;0,F15&lt;=H15),ROUNDUP(MAX(0,I15-F15)/J15,0)*J15,0))</x:f>
      </x:c>
      <x:c r="L15" s="22" t="str">
        <x:f>IF(OR(LEN($A15)=0,'Inventory'!N15&lt;&gt;"Ready"),"",K15*'Products'!F15)</x:f>
      </x:c>
      <x:c r="M15" s="20" t="str">
        <x:f>IF(OR(OR(LEN($A15)=0,'Inventory'!N15&lt;&gt;"Ready"),G15=0),"",MAX(0,C15-E15)/G15)</x:f>
      </x:c>
      <x:c r="N15" s="29" t="str">
        <x:f>IF(LEN(A15)=0,"",IF('Inventory'!N15&lt;&gt;"Ready","Check inputs",IF(G15=0,"No demand set",IF(K15&gt;0,"Order suggested","No order"))))</x:f>
      </x:c>
      <x:c r="O15" s="6" t="str">
        <x:f>IF(OR(OR(LEN($A15)=0,'Inventory'!N15&lt;&gt;"Ready"),K15&lt;=0),"",COUNTIFS($K$7:$K$16,"&gt;0",$M$7:$M$16,"&lt;"&amp;M15)+COUNTIFS($K$7:K15,"&gt;0",$M$7:M15,M15))</x:f>
      </x:c>
    </x:row>
    <x:row r="16" ht="23" customHeight="1">
      <x:c r="A16" s="6" t="str">
        <x:f>IF(LEN('Products'!A16)=0,"",'Products'!A16)</x:f>
      </x:c>
      <x:c r="B16" s="6" t="str">
        <x:f>IF(LEN(A16)=0,"",'Products'!B16)</x:f>
      </x:c>
      <x:c r="C16" s="18" t="str">
        <x:f>IF(OR(LEN($A16)=0,'Inventory'!N16&lt;&gt;"Ready"),"",'Inventory'!G16)</x:f>
      </x:c>
      <x:c r="D16" s="18" t="str">
        <x:f>IF(OR(LEN($A16)=0,'Inventory'!N16&lt;&gt;"Ready"),"",'Products'!L16)</x:f>
      </x:c>
      <x:c r="E16" s="18" t="str">
        <x:f>IF(OR(LEN($A16)=0,'Inventory'!N16&lt;&gt;"Ready"),"",'Products'!M16)</x:f>
      </x:c>
      <x:c r="F16" s="18" t="str">
        <x:f>IF(OR(LEN($A16)=0,'Inventory'!N16&lt;&gt;"Ready"),"",C16+D16-E16)</x:f>
      </x:c>
      <x:c r="G16" s="21" t="str">
        <x:f>IF(OR(LEN($A16)=0,'Inventory'!N16&lt;&gt;"Ready"),"",'Products'!G16)</x:f>
      </x:c>
      <x:c r="H16" s="18" t="str">
        <x:f>IF(OR(LEN($A16)=0,'Inventory'!N16&lt;&gt;"Ready"),"",ROUNDUP(G16*('Products'!H16+'Products'!I16),0))</x:f>
      </x:c>
      <x:c r="I16" s="18" t="str">
        <x:f>IF(OR(LEN($A16)=0,'Inventory'!N16&lt;&gt;"Ready"),"",ROUNDUP(G16*('Products'!H16+'Products'!I16+'Products'!J16),0))</x:f>
      </x:c>
      <x:c r="J16" s="18" t="str">
        <x:f>IF(OR(LEN($A16)=0,'Inventory'!N16&lt;&gt;"Ready"),"",'Products'!K16)</x:f>
      </x:c>
      <x:c r="K16" s="18" t="str">
        <x:f>IF(OR(LEN($A16)=0,'Inventory'!N16&lt;&gt;"Ready"),"",IF(AND(G16&gt;0,F16&lt;=H16),ROUNDUP(MAX(0,I16-F16)/J16,0)*J16,0))</x:f>
      </x:c>
      <x:c r="L16" s="22" t="str">
        <x:f>IF(OR(LEN($A16)=0,'Inventory'!N16&lt;&gt;"Ready"),"",K16*'Products'!F16)</x:f>
      </x:c>
      <x:c r="M16" s="20" t="str">
        <x:f>IF(OR(OR(LEN($A16)=0,'Inventory'!N16&lt;&gt;"Ready"),G16=0),"",MAX(0,C16-E16)/G16)</x:f>
      </x:c>
      <x:c r="N16" s="29" t="str">
        <x:f>IF(LEN(A16)=0,"",IF('Inventory'!N16&lt;&gt;"Ready","Check inputs",IF(G16=0,"No demand set",IF(K16&gt;0,"Order suggested","No order"))))</x:f>
      </x:c>
      <x:c r="O16" s="6" t="str">
        <x:f>IF(OR(OR(LEN($A16)=0,'Inventory'!N16&lt;&gt;"Ready"),K16&lt;=0),"",COUNTIFS($K$7:$K$16,"&gt;0",$M$7:$M$16,"&lt;"&amp;M16)+COUNTIFS($K$7:K16,"&gt;0",$M$7:M16,M16))</x:f>
      </x:c>
    </x:row>
  </x:sheetData>
  <x:conditionalFormatting sqref="K7:K16">
    <x:cfRule type="cellIs" dxfId="4" priority="1" operator="greaterThan">
      <x:formula>0</x:formula>
    </x:cfRule>
  </x:conditionalFormatting>
  <x:conditionalFormatting sqref="A7:O16">
    <x:cfRule type="expression" dxfId="5" priority="2">
      <x:formula>$N7="Check inputs"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5efc9f581984c0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33" hidden="0" customWidth="1"/>
    <x:col min="3" max="3" width="19" hidden="0" customWidth="1"/>
    <x:col min="4" max="4" width="12" hidden="0" customWidth="1"/>
    <x:col min="5" max="5" width="17" hidden="0" customWidth="1"/>
    <x:col min="6" max="6" width="18" hidden="0" customWidth="1"/>
    <x:col min="7" max="7" width="18" hidden="0" customWidth="1"/>
    <x:col min="8" max="8" width="16" hidden="0" customWidth="1"/>
    <x:col min="9" max="9" width="16" hidden="0" customWidth="1"/>
    <x:col min="10" max="10" width="17" hidden="0" customWidth="1"/>
    <x:col min="11" max="11" width="16" hidden="0" customWidth="1"/>
    <x:col min="12" max="12" width="16" hidden="0" customWidth="1"/>
    <x:col min="13" max="13" width="17" hidden="0" customWidth="1"/>
    <x:col min="14" max="14" width="26" hidden="0" customWidth="1"/>
    <x:col min="15" max="15" width="34" hidden="0" customWidth="1"/>
    <x:col min="16" max="16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3" t="str">
        <x:v>Product setup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 t="str">
        <x:v>Synthetic example. 10 prepared SKU rows. Yellow cells are editable. One unique SKU per product; all quantities use the Unit column.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5" t="str">
        <x:v>Rows used</x:v>
      </x:c>
      <x:c r="B4" s="5" t="n">
        <x:f>SUMPRODUCT(--(P7:P16&lt;&gt;""))</x:f>
        <x:v>8</x:v>
      </x:c>
      <x:c r="C4" s="5" t="str">
        <x:v>Remaining</x:v>
      </x:c>
      <x:c r="D4" s="5" t="n">
        <x:f>10-B4</x:f>
        <x:v>2</x:v>
      </x:c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10" t="str">
        <x:v>SKU</x:v>
      </x:c>
      <x:c r="B6" s="10" t="str">
        <x:v>Product name</x:v>
      </x:c>
      <x:c r="C6" s="10" t="str">
        <x:v>Category</x:v>
      </x:c>
      <x:c r="D6" s="10" t="str">
        <x:v>Unit</x:v>
      </x:c>
      <x:c r="E6" s="10" t="str">
        <x:v>Opening qty</x:v>
      </x:c>
      <x:c r="F6" s="10" t="str">
        <x:v>Unit cost (AUD)</x:v>
      </x:c>
      <x:c r="G6" s="10" t="str">
        <x:v>Avg daily usage</x:v>
      </x:c>
      <x:c r="H6" s="10" t="str">
        <x:v>Lead time (days)</x:v>
      </x:c>
      <x:c r="I6" s="10" t="str">
        <x:v>Safety days</x:v>
      </x:c>
      <x:c r="J6" s="10" t="str">
        <x:v>Review days</x:v>
      </x:c>
      <x:c r="K6" s="10" t="str">
        <x:v>Order multiple</x:v>
      </x:c>
      <x:c r="L6" s="10" t="str">
        <x:v>On-order qty</x:v>
      </x:c>
      <x:c r="M6" s="10" t="str">
        <x:v>Backorders</x:v>
      </x:c>
      <x:c r="N6" s="10" t="str">
        <x:v>Supplier</x:v>
      </x:c>
      <x:c r="O6" s="10" t="str">
        <x:v>Notes</x:v>
      </x:c>
      <x:c r="P6" s="10" t="str">
        <x:v>Input status</x:v>
      </x:c>
    </x:row>
    <x:row r="7" ht="23" customHeight="1">
      <x:c r="A7" s="12" t="str">
        <x:v>WRL-001</x:v>
      </x:c>
      <x:c r="B7" s="12" t="str">
        <x:v>Ceramic basin 500</x:v>
      </x:c>
      <x:c r="C7" s="12" t="str">
        <x:v>Basins</x:v>
      </x:c>
      <x:c r="D7" s="12" t="str">
        <x:v>EA</x:v>
      </x:c>
      <x:c r="E7" s="13" t="n">
        <x:v>120</x:v>
      </x:c>
      <x:c r="F7" s="14" t="n">
        <x:v>75</x:v>
      </x:c>
      <x:c r="G7" s="15" t="n">
        <x:v>4</x:v>
      </x:c>
      <x:c r="H7" s="13" t="n">
        <x:v>14</x:v>
      </x:c>
      <x:c r="I7" s="13" t="n">
        <x:v>7</x:v>
      </x:c>
      <x:c r="J7" s="13" t="n">
        <x:v>7</x:v>
      </x:c>
      <x:c r="K7" s="13" t="n">
        <x:v>6</x:v>
      </x:c>
      <x:c r="L7" s="13" t="n">
        <x:v>24</x:v>
      </x:c>
      <x:c r="M7" s="13" t="n">
        <x:v>10</x:v>
      </x:c>
      <x:c r="N7" s="12" t="str">
        <x:v>Example Supply</x:v>
      </x:c>
      <x:c r="O7" s="28" t="str">
        <x:v>Synthetic example</x:v>
      </x:c>
      <x:c r="P7" s="6" t="str">
        <x:f>IF(LEN(A7)=0,IF(LEN(B7)=0,"","Enter SKU"),IF(SUMPRODUCT(--($A$7:$A$16=A7))&lt;&gt;1,"Duplicate SKU",IF(OR(LEN(B7)=0,LEN(D7)=0,COUNT(E7:M7)&lt;&gt;9),"Missing inputs",IF(OR(MIN(E7:M7)&lt;0,MAX(E7:M7)&gt;1000000000,K7&lt;1,MOD(E7,1)&lt;&gt;0,MOD(H7,1)&lt;&gt;0,MOD(I7,1)&lt;&gt;0,MOD(J7,1)&lt;&gt;0,MOD(K7,1)&lt;&gt;0,MOD(L7,1)&lt;&gt;0,MOD(M7,1)&lt;&gt;0),"Check numbers","Ready"))))</x:f>
        <x:v>Ready</x:v>
      </x:c>
    </x:row>
    <x:row r="8" ht="23" customHeight="1">
      <x:c r="A8" s="12" t="str">
        <x:v>WRL-002</x:v>
      </x:c>
      <x:c r="B8" s="12" t="str">
        <x:v>Wall mixer chrome</x:v>
      </x:c>
      <x:c r="C8" s="12" t="str">
        <x:v>Tapware</x:v>
      </x:c>
      <x:c r="D8" s="12" t="str">
        <x:v>EA</x:v>
      </x:c>
      <x:c r="E8" s="13" t="n">
        <x:v>24</x:v>
      </x:c>
      <x:c r="F8" s="14" t="n">
        <x:v>42</x:v>
      </x:c>
      <x:c r="G8" s="15" t="n">
        <x:v>2</x:v>
      </x:c>
      <x:c r="H8" s="13" t="n">
        <x:v>10</x:v>
      </x:c>
      <x:c r="I8" s="13" t="n">
        <x:v>5</x:v>
      </x:c>
      <x:c r="J8" s="13" t="n">
        <x:v>7</x:v>
      </x:c>
      <x:c r="K8" s="13" t="n">
        <x:v>12</x:v>
      </x:c>
      <x:c r="L8" s="13" t="n">
        <x:v>0</x:v>
      </x:c>
      <x:c r="M8" s="13" t="n">
        <x:v>4</x:v>
      </x:c>
      <x:c r="N8" s="12" t="str">
        <x:v>Example Supply</x:v>
      </x:c>
      <x:c r="O8" s="28" t="str">
        <x:v>Synthetic example</x:v>
      </x:c>
      <x:c r="P8" s="6" t="str">
        <x:f>IF(LEN(A8)=0,IF(LEN(B8)=0,"","Enter SKU"),IF(SUMPRODUCT(--($A$7:$A$16=A8))&lt;&gt;1,"Duplicate SKU",IF(OR(LEN(B8)=0,LEN(D8)=0,COUNT(E8:M8)&lt;&gt;9),"Missing inputs",IF(OR(MIN(E8:M8)&lt;0,MAX(E8:M8)&gt;1000000000,K8&lt;1,MOD(E8,1)&lt;&gt;0,MOD(H8,1)&lt;&gt;0,MOD(I8,1)&lt;&gt;0,MOD(J8,1)&lt;&gt;0,MOD(K8,1)&lt;&gt;0,MOD(L8,1)&lt;&gt;0,MOD(M8,1)&lt;&gt;0),"Check numbers","Ready"))))</x:f>
        <x:v>Ready</x:v>
      </x:c>
    </x:row>
    <x:row r="9" ht="23" customHeight="1">
      <x:c r="A9" s="12" t="str">
        <x:v>WRL-003</x:v>
      </x:c>
      <x:c r="B9" s="12" t="str">
        <x:v>Shower rail matte black</x:v>
      </x:c>
      <x:c r="C9" s="12" t="str">
        <x:v>Showers</x:v>
      </x:c>
      <x:c r="D9" s="12" t="str">
        <x:v>EA</x:v>
      </x:c>
      <x:c r="E9" s="13" t="n">
        <x:v>18</x:v>
      </x:c>
      <x:c r="F9" s="14" t="n">
        <x:v>68</x:v>
      </x:c>
      <x:c r="G9" s="15" t="n">
        <x:v>1.5</x:v>
      </x:c>
      <x:c r="H9" s="13" t="n">
        <x:v>14</x:v>
      </x:c>
      <x:c r="I9" s="13" t="n">
        <x:v>7</x:v>
      </x:c>
      <x:c r="J9" s="13" t="n">
        <x:v>7</x:v>
      </x:c>
      <x:c r="K9" s="13" t="n">
        <x:v>6</x:v>
      </x:c>
      <x:c r="L9" s="13" t="n">
        <x:v>12</x:v>
      </x:c>
      <x:c r="M9" s="13" t="n">
        <x:v>0</x:v>
      </x:c>
      <x:c r="N9" s="12" t="str">
        <x:v>Example Supply</x:v>
      </x:c>
      <x:c r="O9" s="28" t="str">
        <x:v>Synthetic example</x:v>
      </x:c>
      <x:c r="P9" s="6" t="str">
        <x:f>IF(LEN(A9)=0,IF(LEN(B9)=0,"","Enter SKU"),IF(SUMPRODUCT(--($A$7:$A$16=A9))&lt;&gt;1,"Duplicate SKU",IF(OR(LEN(B9)=0,LEN(D9)=0,COUNT(E9:M9)&lt;&gt;9),"Missing inputs",IF(OR(MIN(E9:M9)&lt;0,MAX(E9:M9)&gt;1000000000,K9&lt;1,MOD(E9,1)&lt;&gt;0,MOD(H9,1)&lt;&gt;0,MOD(I9,1)&lt;&gt;0,MOD(J9,1)&lt;&gt;0,MOD(K9,1)&lt;&gt;0,MOD(L9,1)&lt;&gt;0,MOD(M9,1)&lt;&gt;0),"Check numbers","Ready"))))</x:f>
        <x:v>Ready</x:v>
      </x:c>
    </x:row>
    <x:row r="10" ht="23" customHeight="1">
      <x:c r="A10" s="12" t="str">
        <x:v>WRL-004</x:v>
      </x:c>
      <x:c r="B10" s="12" t="str">
        <x:v>Vanity 600 white</x:v>
      </x:c>
      <x:c r="C10" s="12" t="str">
        <x:v>Vanities</x:v>
      </x:c>
      <x:c r="D10" s="12" t="str">
        <x:v>EA</x:v>
      </x:c>
      <x:c r="E10" s="13" t="n">
        <x:v>8</x:v>
      </x:c>
      <x:c r="F10" s="14" t="n">
        <x:v>210</x:v>
      </x:c>
      <x:c r="G10" s="15" t="n">
        <x:v>0.5</x:v>
      </x:c>
      <x:c r="H10" s="13" t="n">
        <x:v>21</x:v>
      </x:c>
      <x:c r="I10" s="13" t="n">
        <x:v>7</x:v>
      </x:c>
      <x:c r="J10" s="13" t="n">
        <x:v>14</x:v>
      </x:c>
      <x:c r="K10" s="13" t="n">
        <x:v>2</x:v>
      </x:c>
      <x:c r="L10" s="13" t="n">
        <x:v>0</x:v>
      </x:c>
      <x:c r="M10" s="13" t="n">
        <x:v>2</x:v>
      </x:c>
      <x:c r="N10" s="12" t="str">
        <x:v>Example Supply</x:v>
      </x:c>
      <x:c r="O10" s="28" t="str">
        <x:v>Synthetic example</x:v>
      </x:c>
      <x:c r="P10" s="6" t="str">
        <x:f>IF(LEN(A10)=0,IF(LEN(B10)=0,"","Enter SKU"),IF(SUMPRODUCT(--($A$7:$A$16=A10))&lt;&gt;1,"Duplicate SKU",IF(OR(LEN(B10)=0,LEN(D10)=0,COUNT(E10:M10)&lt;&gt;9),"Missing inputs",IF(OR(MIN(E10:M10)&lt;0,MAX(E10:M10)&gt;1000000000,K10&lt;1,MOD(E10,1)&lt;&gt;0,MOD(H10,1)&lt;&gt;0,MOD(I10,1)&lt;&gt;0,MOD(J10,1)&lt;&gt;0,MOD(K10,1)&lt;&gt;0,MOD(L10,1)&lt;&gt;0,MOD(M10,1)&lt;&gt;0),"Check numbers","Ready"))))</x:f>
        <x:v>Ready</x:v>
      </x:c>
    </x:row>
    <x:row r="11" ht="23" customHeight="1">
      <x:c r="A11" s="12" t="str">
        <x:v>WRL-005</x:v>
      </x:c>
      <x:c r="B11" s="12" t="str">
        <x:v>Bottle trap brass</x:v>
      </x:c>
      <x:c r="C11" s="12" t="str">
        <x:v>Plumbing</x:v>
      </x:c>
      <x:c r="D11" s="12" t="str">
        <x:v>EA</x:v>
      </x:c>
      <x:c r="E11" s="13" t="n">
        <x:v>0</x:v>
      </x:c>
      <x:c r="F11" s="14" t="n">
        <x:v>28</x:v>
      </x:c>
      <x:c r="G11" s="15" t="n">
        <x:v>0.8</x:v>
      </x:c>
      <x:c r="H11" s="13" t="n">
        <x:v>10</x:v>
      </x:c>
      <x:c r="I11" s="13" t="n">
        <x:v>4</x:v>
      </x:c>
      <x:c r="J11" s="13" t="n">
        <x:v>7</x:v>
      </x:c>
      <x:c r="K11" s="13" t="n">
        <x:v>10</x:v>
      </x:c>
      <x:c r="L11" s="13" t="n">
        <x:v>0</x:v>
      </x:c>
      <x:c r="M11" s="13" t="n">
        <x:v>3</x:v>
      </x:c>
      <x:c r="N11" s="12" t="str">
        <x:v>Example Supply</x:v>
      </x:c>
      <x:c r="O11" s="28" t="str">
        <x:v>Synthetic example</x:v>
      </x:c>
      <x:c r="P11" s="6" t="str">
        <x:f>IF(LEN(A11)=0,IF(LEN(B11)=0,"","Enter SKU"),IF(SUMPRODUCT(--($A$7:$A$16=A11))&lt;&gt;1,"Duplicate SKU",IF(OR(LEN(B11)=0,LEN(D11)=0,COUNT(E11:M11)&lt;&gt;9),"Missing inputs",IF(OR(MIN(E11:M11)&lt;0,MAX(E11:M11)&gt;1000000000,K11&lt;1,MOD(E11,1)&lt;&gt;0,MOD(H11,1)&lt;&gt;0,MOD(I11,1)&lt;&gt;0,MOD(J11,1)&lt;&gt;0,MOD(K11,1)&lt;&gt;0,MOD(L11,1)&lt;&gt;0,MOD(M11,1)&lt;&gt;0),"Check numbers","Ready"))))</x:f>
        <x:v>Ready</x:v>
      </x:c>
    </x:row>
    <x:row r="12" ht="23" customHeight="1">
      <x:c r="A12" s="12" t="str">
        <x:v>WRL-006</x:v>
      </x:c>
      <x:c r="B12" s="12" t="str">
        <x:v>Mirror 750 round</x:v>
      </x:c>
      <x:c r="C12" s="12" t="str">
        <x:v>Mirrors</x:v>
      </x:c>
      <x:c r="D12" s="12" t="str">
        <x:v>EA</x:v>
      </x:c>
      <x:c r="E12" s="13" t="n">
        <x:v>35</x:v>
      </x:c>
      <x:c r="F12" s="14" t="n">
        <x:v>95</x:v>
      </x:c>
      <x:c r="G12" s="15" t="n">
        <x:v>1</x:v>
      </x:c>
      <x:c r="H12" s="13" t="n">
        <x:v>14</x:v>
      </x:c>
      <x:c r="I12" s="13" t="n">
        <x:v>7</x:v>
      </x:c>
      <x:c r="J12" s="13" t="n">
        <x:v>7</x:v>
      </x:c>
      <x:c r="K12" s="13" t="n">
        <x:v>5</x:v>
      </x:c>
      <x:c r="L12" s="13" t="n">
        <x:v>10</x:v>
      </x:c>
      <x:c r="M12" s="13" t="n">
        <x:v>0</x:v>
      </x:c>
      <x:c r="N12" s="12" t="str">
        <x:v>Example Supply</x:v>
      </x:c>
      <x:c r="O12" s="28" t="str">
        <x:v>Synthetic example</x:v>
      </x:c>
      <x:c r="P12" s="6" t="str">
        <x:f>IF(LEN(A12)=0,IF(LEN(B12)=0,"","Enter SKU"),IF(SUMPRODUCT(--($A$7:$A$16=A12))&lt;&gt;1,"Duplicate SKU",IF(OR(LEN(B12)=0,LEN(D12)=0,COUNT(E12:M12)&lt;&gt;9),"Missing inputs",IF(OR(MIN(E12:M12)&lt;0,MAX(E12:M12)&gt;1000000000,K12&lt;1,MOD(E12,1)&lt;&gt;0,MOD(H12,1)&lt;&gt;0,MOD(I12,1)&lt;&gt;0,MOD(J12,1)&lt;&gt;0,MOD(K12,1)&lt;&gt;0,MOD(L12,1)&lt;&gt;0,MOD(M12,1)&lt;&gt;0),"Check numbers","Ready"))))</x:f>
        <x:v>Ready</x:v>
      </x:c>
    </x:row>
    <x:row r="13" ht="23" customHeight="1">
      <x:c r="A13" s="12" t="str">
        <x:v>WRL-007</x:v>
      </x:c>
      <x:c r="B13" s="12" t="str">
        <x:v>Robe hook single</x:v>
      </x:c>
      <x:c r="C13" s="12" t="str">
        <x:v>Accessories</x:v>
      </x:c>
      <x:c r="D13" s="12" t="str">
        <x:v>EA</x:v>
      </x:c>
      <x:c r="E13" s="13" t="n">
        <x:v>150</x:v>
      </x:c>
      <x:c r="F13" s="14" t="n">
        <x:v>9</x:v>
      </x:c>
      <x:c r="G13" s="15" t="n">
        <x:v>3</x:v>
      </x:c>
      <x:c r="H13" s="13" t="n">
        <x:v>7</x:v>
      </x:c>
      <x:c r="I13" s="13" t="n">
        <x:v>7</x:v>
      </x:c>
      <x:c r="J13" s="13" t="n">
        <x:v>7</x:v>
      </x:c>
      <x:c r="K13" s="13" t="n">
        <x:v>20</x:v>
      </x:c>
      <x:c r="L13" s="13" t="n">
        <x:v>0</x:v>
      </x:c>
      <x:c r="M13" s="13" t="n">
        <x:v>0</x:v>
      </x:c>
      <x:c r="N13" s="12" t="str">
        <x:v>Example Supply</x:v>
      </x:c>
      <x:c r="O13" s="28" t="str">
        <x:v>Synthetic example</x:v>
      </x:c>
      <x:c r="P13" s="6" t="str">
        <x:f>IF(LEN(A13)=0,IF(LEN(B13)=0,"","Enter SKU"),IF(SUMPRODUCT(--($A$7:$A$16=A13))&lt;&gt;1,"Duplicate SKU",IF(OR(LEN(B13)=0,LEN(D13)=0,COUNT(E13:M13)&lt;&gt;9),"Missing inputs",IF(OR(MIN(E13:M13)&lt;0,MAX(E13:M13)&gt;1000000000,K13&lt;1,MOD(E13,1)&lt;&gt;0,MOD(H13,1)&lt;&gt;0,MOD(I13,1)&lt;&gt;0,MOD(J13,1)&lt;&gt;0,MOD(K13,1)&lt;&gt;0,MOD(L13,1)&lt;&gt;0,MOD(M13,1)&lt;&gt;0),"Check numbers","Ready"))))</x:f>
        <x:v>Ready</x:v>
      </x:c>
    </x:row>
    <x:row r="14" ht="40" customHeight="1">
      <x:c r="A14" s="12" t="str">
        <x:v>WRL-008</x:v>
      </x:c>
      <x:c r="B14" s="12" t="str">
        <x:v>零件 A / spare part</x:v>
      </x:c>
      <x:c r="C14" s="12" t="str">
        <x:v>Parts</x:v>
      </x:c>
      <x:c r="D14" s="12" t="str">
        <x:v>EA</x:v>
      </x:c>
      <x:c r="E14" s="13" t="n">
        <x:v>5</x:v>
      </x:c>
      <x:c r="F14" s="14" t="n">
        <x:v>15</x:v>
      </x:c>
      <x:c r="G14" s="15" t="n">
        <x:v>0</x:v>
      </x:c>
      <x:c r="H14" s="13" t="n">
        <x:v>7</x:v>
      </x:c>
      <x:c r="I14" s="13" t="n">
        <x:v>7</x:v>
      </x:c>
      <x:c r="J14" s="13" t="n">
        <x:v>7</x:v>
      </x:c>
      <x:c r="K14" s="13" t="n">
        <x:v>1</x:v>
      </x:c>
      <x:c r="L14" s="13" t="n">
        <x:v>0</x:v>
      </x:c>
      <x:c r="M14" s="13" t="n">
        <x:v>0</x:v>
      </x:c>
      <x:c r="N14" s="12" t="str">
        <x:v>Example Supply</x:v>
      </x:c>
      <x:c r="O14" s="28" t="str">
        <x:v>Original-language product text is retained</x:v>
      </x:c>
      <x:c r="P14" s="6" t="str">
        <x:f>IF(LEN(A14)=0,IF(LEN(B14)=0,"","Enter SKU"),IF(SUMPRODUCT(--($A$7:$A$16=A14))&lt;&gt;1,"Duplicate SKU",IF(OR(LEN(B14)=0,LEN(D14)=0,COUNT(E14:M14)&lt;&gt;9),"Missing inputs",IF(OR(MIN(E14:M14)&lt;0,MAX(E14:M14)&gt;1000000000,K14&lt;1,MOD(E14,1)&lt;&gt;0,MOD(H14,1)&lt;&gt;0,MOD(I14,1)&lt;&gt;0,MOD(J14,1)&lt;&gt;0,MOD(K14,1)&lt;&gt;0,MOD(L14,1)&lt;&gt;0,MOD(M14,1)&lt;&gt;0),"Check numbers","Ready"))))</x:f>
        <x:v>Ready</x:v>
      </x:c>
    </x:row>
    <x:row r="15" ht="23" customHeight="1">
      <x:c r="A15" s="12" t="str"/>
      <x:c r="B15" s="12" t="str"/>
      <x:c r="C15" s="12" t="str"/>
      <x:c r="D15" s="12" t="str">
        <x:v>EA</x:v>
      </x:c>
      <x:c r="E15" s="13" t="n">
        <x:v>0</x:v>
      </x:c>
      <x:c r="F15" s="14" t="n">
        <x:v>0</x:v>
      </x:c>
      <x:c r="G15" s="15" t="n">
        <x:v>0</x:v>
      </x:c>
      <x:c r="H15" s="13" t="n">
        <x:v>7</x:v>
      </x:c>
      <x:c r="I15" s="13" t="n">
        <x:v>7</x:v>
      </x:c>
      <x:c r="J15" s="13" t="n">
        <x:v>7</x:v>
      </x:c>
      <x:c r="K15" s="13" t="n">
        <x:v>1</x:v>
      </x:c>
      <x:c r="L15" s="13" t="n">
        <x:v>0</x:v>
      </x:c>
      <x:c r="M15" s="13" t="n">
        <x:v>0</x:v>
      </x:c>
      <x:c r="N15" s="12" t="str"/>
      <x:c r="O15" s="28" t="str"/>
      <x:c r="P15" s="6" t="str">
        <x:f>IF(LEN(A15)=0,IF(LEN(B15)=0,"","Enter SKU"),IF(SUMPRODUCT(--($A$7:$A$16=A15))&lt;&gt;1,"Duplicate SKU",IF(OR(LEN(B15)=0,LEN(D15)=0,COUNT(E15:M15)&lt;&gt;9),"Missing inputs",IF(OR(MIN(E15:M15)&lt;0,MAX(E15:M15)&gt;1000000000,K15&lt;1,MOD(E15,1)&lt;&gt;0,MOD(H15,1)&lt;&gt;0,MOD(I15,1)&lt;&gt;0,MOD(J15,1)&lt;&gt;0,MOD(K15,1)&lt;&gt;0,MOD(L15,1)&lt;&gt;0,MOD(M15,1)&lt;&gt;0),"Check numbers","Ready"))))</x:f>
      </x:c>
    </x:row>
    <x:row r="16" ht="23" customHeight="1">
      <x:c r="A16" s="12" t="str"/>
      <x:c r="B16" s="12" t="str"/>
      <x:c r="C16" s="12" t="str"/>
      <x:c r="D16" s="12" t="str">
        <x:v>EA</x:v>
      </x:c>
      <x:c r="E16" s="13" t="n">
        <x:v>0</x:v>
      </x:c>
      <x:c r="F16" s="14" t="n">
        <x:v>0</x:v>
      </x:c>
      <x:c r="G16" s="15" t="n">
        <x:v>0</x:v>
      </x:c>
      <x:c r="H16" s="13" t="n">
        <x:v>7</x:v>
      </x:c>
      <x:c r="I16" s="13" t="n">
        <x:v>7</x:v>
      </x:c>
      <x:c r="J16" s="13" t="n">
        <x:v>7</x:v>
      </x:c>
      <x:c r="K16" s="13" t="n">
        <x:v>1</x:v>
      </x:c>
      <x:c r="L16" s="13" t="n">
        <x:v>0</x:v>
      </x:c>
      <x:c r="M16" s="13" t="n">
        <x:v>0</x:v>
      </x:c>
      <x:c r="N16" s="12" t="str"/>
      <x:c r="O16" s="28" t="str"/>
      <x:c r="P16" s="6" t="str">
        <x:f>IF(LEN(A16)=0,IF(LEN(B16)=0,"","Enter SKU"),IF(SUMPRODUCT(--($A$7:$A$16=A16))&lt;&gt;1,"Duplicate SKU",IF(OR(LEN(B16)=0,LEN(D16)=0,COUNT(E16:M16)&lt;&gt;9),"Missing inputs",IF(OR(MIN(E16:M16)&lt;0,MAX(E16:M16)&gt;1000000000,K16&lt;1,MOD(E16,1)&lt;&gt;0,MOD(H16,1)&lt;&gt;0,MOD(I16,1)&lt;&gt;0,MOD(J16,1)&lt;&gt;0,MOD(K16,1)&lt;&gt;0,MOD(L16,1)&lt;&gt;0,MOD(M16,1)&lt;&gt;0),"Check numbers","Ready"))))</x:f>
      </x:c>
    </x:row>
  </x:sheetData>
  <x:conditionalFormatting sqref="A7:P16">
    <x:cfRule type="expression" dxfId="0" priority="1">
      <x:formula>AND($P7&lt;&gt;"",$P7&lt;&gt;"Ready")</x:formula>
    </x:cfRule>
  </x:conditionalFormatting>
  <x:dataValidations count="8">
    <x:dataValidation type="whole" operator="between" sqref="E7:E16">
      <x:formula1>0</x:formula1>
      <x:formula2>1000000000</x:formula2>
    </x:dataValidation>
    <x:dataValidation type="whole" operator="between" sqref="H7:H16">
      <x:formula1>0</x:formula1>
      <x:formula2>1000000000</x:formula2>
    </x:dataValidation>
    <x:dataValidation type="whole" operator="between" sqref="I7:I16">
      <x:formula1>0</x:formula1>
      <x:formula2>1000000000</x:formula2>
    </x:dataValidation>
    <x:dataValidation type="whole" operator="between" sqref="J7:J16">
      <x:formula1>0</x:formula1>
      <x:formula2>1000000000</x:formula2>
    </x:dataValidation>
    <x:dataValidation type="whole" operator="between" sqref="L7:L16">
      <x:formula1>0</x:formula1>
      <x:formula2>1000000000</x:formula2>
    </x:dataValidation>
    <x:dataValidation type="whole" operator="between" sqref="M7:M16">
      <x:formula1>0</x:formula1>
      <x:formula2>1000000000</x:formula2>
    </x:dataValidation>
    <x:dataValidation type="whole" operator="between" sqref="K7:K16">
      <x:formula1>1</x:formula1>
      <x:formula2>1000000000</x:formula2>
    </x:dataValidation>
    <x:dataValidation type="decimal" operator="between" sqref="F7:G1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e62409d481e44d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0" hidden="0" customWidth="1"/>
    <x:col min="2" max="2" width="16" hidden="0" customWidth="1"/>
    <x:col min="3" max="3" width="20" hidden="0" customWidth="1"/>
    <x:col min="4" max="4" width="18" hidden="0" customWidth="1"/>
    <x:col min="5" max="5" width="16" hidden="0" customWidth="1"/>
    <x:col min="6" max="6" width="23" hidden="0" customWidth="1"/>
    <x:col min="7" max="7" width="38" hidden="0" customWidth="1"/>
    <x:col min="8" max="8" width="26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Stock movements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Synthetic example. 50 prepared movement rows. IN and OUT use positive whole quantities; adjustment direction is selected explicitly.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5" t="str">
        <x:v>Rows used</x:v>
      </x:c>
      <x:c r="B4" s="5" t="n">
        <x:f>SUMPRODUCT(--(H7:H56&lt;&gt;""))</x:f>
        <x:v>10</x:v>
      </x:c>
      <x:c r="C4" s="5" t="str">
        <x:v>Remaining</x:v>
      </x:c>
      <x:c r="D4" s="5" t="n">
        <x:f>50-B4</x:f>
        <x:v>40</x:v>
      </x:c>
      <x:c r="E4" s="5"/>
      <x:c r="F4" s="5"/>
      <x:c r="G4" s="5"/>
      <x:c r="H4" s="5"/>
      <x:c r="I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8" customHeight="1">
      <x:c r="A6" s="10" t="str">
        <x:v>Movement ID</x:v>
      </x:c>
      <x:c r="B6" s="10" t="str">
        <x:v>Date</x:v>
      </x:c>
      <x:c r="C6" s="10" t="str">
        <x:v>SKU</x:v>
      </x:c>
      <x:c r="D6" s="10" t="str">
        <x:v>Movement</x:v>
      </x:c>
      <x:c r="E6" s="10" t="str">
        <x:v>Quantity</x:v>
      </x:c>
      <x:c r="F6" s="10" t="str">
        <x:v>Reference</x:v>
      </x:c>
      <x:c r="G6" s="10" t="str">
        <x:v>Notes</x:v>
      </x:c>
      <x:c r="H6" s="10" t="str">
        <x:v>Row status</x:v>
      </x:c>
      <x:c r="I6" s="10" t="str">
        <x:v>Signed qty</x:v>
      </x:c>
    </x:row>
    <x:row r="7" ht="23" customHeight="1">
      <x:c r="A7" s="12" t="str">
        <x:v>TX-001</x:v>
      </x:c>
      <x:c r="B7" s="16" t="d">
        <x:v>2026-10-01T00:00:00.000Z</x:v>
      </x:c>
      <x:c r="C7" s="12" t="str">
        <x:v>WRL-001</x:v>
      </x:c>
      <x:c r="D7" s="12" t="str">
        <x:v>IN</x:v>
      </x:c>
      <x:c r="E7" s="13" t="n">
        <x:v>30</x:v>
      </x:c>
      <x:c r="F7" s="12" t="str">
        <x:v>PO-EX-001</x:v>
      </x:c>
      <x:c r="G7" s="12" t="str">
        <x:v>Synthetic example</x:v>
      </x:c>
      <x:c r="H7" s="6" t="str">
        <x:f>IF(COUNTA(A7:G7)=0,"",IF(OR(LEN(A7)=0,LEN(B7)=0,LEN(C7)=0,LEN(D7)=0,COUNT(E7)=0),"Missing inputs",IF(SUMPRODUCT(--($A$7:$A$56=A7))&lt;&gt;1,"Duplicate ID",IF(SUMPRODUCT(--('Products'!$A$7:$A$16=C7),--('Products'!$P$7:$P$16="Ready"))&lt;&gt;1,"Check SKU",IF(OR(NOT(ISNUMBER(B7)),B7&lt;1,B7&gt;73415),"Check date",IF(OR(NOT(ISNUMBER(E7)),E7&lt;=0,E7&gt;1000000000,MOD(E7,1)&lt;&gt;0),"Check quantity",IF(AND(D7&lt;&gt;"IN",D7&lt;&gt;"OUT",D7&lt;&gt;"ADJUST+",D7&lt;&gt;"ADJUST-"),"Check movement","Ready")))))))</x:f>
        <x:v>Ready</x:v>
      </x:c>
      <x:c r="I7" s="17" t="n">
        <x:f>IF(H7&lt;&gt;"Ready","",IF(OR(D7="IN",D7="ADJUST+"),E7,-E7))</x:f>
        <x:v>30</x:v>
      </x:c>
    </x:row>
    <x:row r="8" ht="23" customHeight="1">
      <x:c r="A8" s="12" t="str">
        <x:v>TX-002</x:v>
      </x:c>
      <x:c r="B8" s="16" t="d">
        <x:v>2026-10-02T00:00:00.000Z</x:v>
      </x:c>
      <x:c r="C8" s="12" t="str">
        <x:v>WRL-001</x:v>
      </x:c>
      <x:c r="D8" s="12" t="str">
        <x:v>OUT</x:v>
      </x:c>
      <x:c r="E8" s="13" t="n">
        <x:v>40</x:v>
      </x:c>
      <x:c r="F8" s="12" t="str">
        <x:v>SO-EX-001</x:v>
      </x:c>
      <x:c r="G8" s="12" t="str">
        <x:v>Synthetic example</x:v>
      </x:c>
      <x:c r="H8" s="6" t="str">
        <x:f>IF(COUNTA(A8:G8)=0,"",IF(OR(LEN(A8)=0,LEN(B8)=0,LEN(C8)=0,LEN(D8)=0,COUNT(E8)=0),"Missing inputs",IF(SUMPRODUCT(--($A$7:$A$56=A8))&lt;&gt;1,"Duplicate ID",IF(SUMPRODUCT(--('Products'!$A$7:$A$16=C8),--('Products'!$P$7:$P$16="Ready"))&lt;&gt;1,"Check SKU",IF(OR(NOT(ISNUMBER(B8)),B8&lt;1,B8&gt;73415),"Check date",IF(OR(NOT(ISNUMBER(E8)),E8&lt;=0,E8&gt;1000000000,MOD(E8,1)&lt;&gt;0),"Check quantity",IF(AND(D8&lt;&gt;"IN",D8&lt;&gt;"OUT",D8&lt;&gt;"ADJUST+",D8&lt;&gt;"ADJUST-"),"Check movement","Ready")))))))</x:f>
        <x:v>Ready</x:v>
      </x:c>
      <x:c r="I8" s="17" t="n">
        <x:f>IF(H8&lt;&gt;"Ready","",IF(OR(D8="IN",D8="ADJUST+"),E8,-E8))</x:f>
        <x:v>-40</x:v>
      </x:c>
    </x:row>
    <x:row r="9" ht="23" customHeight="1">
      <x:c r="A9" s="12" t="str">
        <x:v>TX-003</x:v>
      </x:c>
      <x:c r="B9" s="16" t="d">
        <x:v>2026-10-03T00:00:00.000Z</x:v>
      </x:c>
      <x:c r="C9" s="12" t="str">
        <x:v>WRL-002</x:v>
      </x:c>
      <x:c r="D9" s="12" t="str">
        <x:v>OUT</x:v>
      </x:c>
      <x:c r="E9" s="13" t="n">
        <x:v>10</x:v>
      </x:c>
      <x:c r="F9" s="12" t="str">
        <x:v>SO-EX-002</x:v>
      </x:c>
      <x:c r="G9" s="12" t="str">
        <x:v>Synthetic example</x:v>
      </x:c>
      <x:c r="H9" s="6" t="str">
        <x:f>IF(COUNTA(A9:G9)=0,"",IF(OR(LEN(A9)=0,LEN(B9)=0,LEN(C9)=0,LEN(D9)=0,COUNT(E9)=0),"Missing inputs",IF(SUMPRODUCT(--($A$7:$A$56=A9))&lt;&gt;1,"Duplicate ID",IF(SUMPRODUCT(--('Products'!$A$7:$A$16=C9),--('Products'!$P$7:$P$16="Ready"))&lt;&gt;1,"Check SKU",IF(OR(NOT(ISNUMBER(B9)),B9&lt;1,B9&gt;73415),"Check date",IF(OR(NOT(ISNUMBER(E9)),E9&lt;=0,E9&gt;1000000000,MOD(E9,1)&lt;&gt;0),"Check quantity",IF(AND(D9&lt;&gt;"IN",D9&lt;&gt;"OUT",D9&lt;&gt;"ADJUST+",D9&lt;&gt;"ADJUST-"),"Check movement","Ready")))))))</x:f>
        <x:v>Ready</x:v>
      </x:c>
      <x:c r="I9" s="17" t="n">
        <x:f>IF(H9&lt;&gt;"Ready","",IF(OR(D9="IN",D9="ADJUST+"),E9,-E9))</x:f>
        <x:v>-10</x:v>
      </x:c>
    </x:row>
    <x:row r="10" ht="23" customHeight="1">
      <x:c r="A10" s="12" t="str">
        <x:v>TX-004</x:v>
      </x:c>
      <x:c r="B10" s="16" t="d">
        <x:v>2026-10-03T00:00:00.000Z</x:v>
      </x:c>
      <x:c r="C10" s="12" t="str">
        <x:v>WRL-002</x:v>
      </x:c>
      <x:c r="D10" s="12" t="str">
        <x:v>ADJUST-</x:v>
      </x:c>
      <x:c r="E10" s="13" t="n">
        <x:v>2</x:v>
      </x:c>
      <x:c r="F10" s="12" t="str">
        <x:v>COUNT-EX-01</x:v>
      </x:c>
      <x:c r="G10" s="12" t="str">
        <x:v>Synthetic damage adjustment</x:v>
      </x:c>
      <x:c r="H10" s="6" t="str">
        <x:f>IF(COUNTA(A10:G10)=0,"",IF(OR(LEN(A10)=0,LEN(B10)=0,LEN(C10)=0,LEN(D10)=0,COUNT(E10)=0),"Missing inputs",IF(SUMPRODUCT(--($A$7:$A$56=A10))&lt;&gt;1,"Duplicate ID",IF(SUMPRODUCT(--('Products'!$A$7:$A$16=C10),--('Products'!$P$7:$P$16="Ready"))&lt;&gt;1,"Check SKU",IF(OR(NOT(ISNUMBER(B10)),B10&lt;1,B10&gt;73415),"Check date",IF(OR(NOT(ISNUMBER(E10)),E10&lt;=0,E10&gt;1000000000,MOD(E10,1)&lt;&gt;0),"Check quantity",IF(AND(D10&lt;&gt;"IN",D10&lt;&gt;"OUT",D10&lt;&gt;"ADJUST+",D10&lt;&gt;"ADJUST-"),"Check movement","Ready")))))))</x:f>
        <x:v>Ready</x:v>
      </x:c>
      <x:c r="I10" s="17" t="n">
        <x:f>IF(H10&lt;&gt;"Ready","",IF(OR(D10="IN",D10="ADJUST+"),E10,-E10))</x:f>
        <x:v>-2</x:v>
      </x:c>
    </x:row>
    <x:row r="11" ht="23" customHeight="1">
      <x:c r="A11" s="12" t="str">
        <x:v>TX-005</x:v>
      </x:c>
      <x:c r="B11" s="16" t="d">
        <x:v>2026-10-04T00:00:00.000Z</x:v>
      </x:c>
      <x:c r="C11" s="12" t="str">
        <x:v>WRL-003</x:v>
      </x:c>
      <x:c r="D11" s="12" t="str">
        <x:v>IN</x:v>
      </x:c>
      <x:c r="E11" s="13" t="n">
        <x:v>6</x:v>
      </x:c>
      <x:c r="F11" s="12" t="str">
        <x:v>PO-EX-002</x:v>
      </x:c>
      <x:c r="G11" s="12" t="str">
        <x:v>Synthetic example</x:v>
      </x:c>
      <x:c r="H11" s="6" t="str">
        <x:f>IF(COUNTA(A11:G11)=0,"",IF(OR(LEN(A11)=0,LEN(B11)=0,LEN(C11)=0,LEN(D11)=0,COUNT(E11)=0),"Missing inputs",IF(SUMPRODUCT(--($A$7:$A$56=A11))&lt;&gt;1,"Duplicate ID",IF(SUMPRODUCT(--('Products'!$A$7:$A$16=C11),--('Products'!$P$7:$P$16="Ready"))&lt;&gt;1,"Check SKU",IF(OR(NOT(ISNUMBER(B11)),B11&lt;1,B11&gt;73415),"Check date",IF(OR(NOT(ISNUMBER(E11)),E11&lt;=0,E11&gt;1000000000,MOD(E11,1)&lt;&gt;0),"Check quantity",IF(AND(D11&lt;&gt;"IN",D11&lt;&gt;"OUT",D11&lt;&gt;"ADJUST+",D11&lt;&gt;"ADJUST-"),"Check movement","Ready")))))))</x:f>
        <x:v>Ready</x:v>
      </x:c>
      <x:c r="I11" s="17" t="n">
        <x:f>IF(H11&lt;&gt;"Ready","",IF(OR(D11="IN",D11="ADJUST+"),E11,-E11))</x:f>
        <x:v>6</x:v>
      </x:c>
    </x:row>
    <x:row r="12" ht="23" customHeight="1">
      <x:c r="A12" s="12" t="str">
        <x:v>TX-006</x:v>
      </x:c>
      <x:c r="B12" s="16" t="d">
        <x:v>2026-10-05T00:00:00.000Z</x:v>
      </x:c>
      <x:c r="C12" s="12" t="str">
        <x:v>WRL-003</x:v>
      </x:c>
      <x:c r="D12" s="12" t="str">
        <x:v>OUT</x:v>
      </x:c>
      <x:c r="E12" s="13" t="n">
        <x:v>12</x:v>
      </x:c>
      <x:c r="F12" s="12" t="str">
        <x:v>SO-EX-003</x:v>
      </x:c>
      <x:c r="G12" s="12" t="str">
        <x:v>Synthetic example</x:v>
      </x:c>
      <x:c r="H12" s="6" t="str">
        <x:f>IF(COUNTA(A12:G12)=0,"",IF(OR(LEN(A12)=0,LEN(B12)=0,LEN(C12)=0,LEN(D12)=0,COUNT(E12)=0),"Missing inputs",IF(SUMPRODUCT(--($A$7:$A$56=A12))&lt;&gt;1,"Duplicate ID",IF(SUMPRODUCT(--('Products'!$A$7:$A$16=C12),--('Products'!$P$7:$P$16="Ready"))&lt;&gt;1,"Check SKU",IF(OR(NOT(ISNUMBER(B12)),B12&lt;1,B12&gt;73415),"Check date",IF(OR(NOT(ISNUMBER(E12)),E12&lt;=0,E12&gt;1000000000,MOD(E12,1)&lt;&gt;0),"Check quantity",IF(AND(D12&lt;&gt;"IN",D12&lt;&gt;"OUT",D12&lt;&gt;"ADJUST+",D12&lt;&gt;"ADJUST-"),"Check movement","Ready")))))))</x:f>
        <x:v>Ready</x:v>
      </x:c>
      <x:c r="I12" s="17" t="n">
        <x:f>IF(H12&lt;&gt;"Ready","",IF(OR(D12="IN",D12="ADJUST+"),E12,-E12))</x:f>
        <x:v>-12</x:v>
      </x:c>
    </x:row>
    <x:row r="13" ht="23" customHeight="1">
      <x:c r="A13" s="12" t="str">
        <x:v>TX-007</x:v>
      </x:c>
      <x:c r="B13" s="16" t="d">
        <x:v>2026-10-06T00:00:00.000Z</x:v>
      </x:c>
      <x:c r="C13" s="12" t="str">
        <x:v>WRL-004</x:v>
      </x:c>
      <x:c r="D13" s="12" t="str">
        <x:v>OUT</x:v>
      </x:c>
      <x:c r="E13" s="13" t="n">
        <x:v>4</x:v>
      </x:c>
      <x:c r="F13" s="12" t="str">
        <x:v>SO-EX-004</x:v>
      </x:c>
      <x:c r="G13" s="12" t="str">
        <x:v>Synthetic example</x:v>
      </x:c>
      <x:c r="H13" s="6" t="str">
        <x:f>IF(COUNTA(A13:G13)=0,"",IF(OR(LEN(A13)=0,LEN(B13)=0,LEN(C13)=0,LEN(D13)=0,COUNT(E13)=0),"Missing inputs",IF(SUMPRODUCT(--($A$7:$A$56=A13))&lt;&gt;1,"Duplicate ID",IF(SUMPRODUCT(--('Products'!$A$7:$A$16=C13),--('Products'!$P$7:$P$16="Ready"))&lt;&gt;1,"Check SKU",IF(OR(NOT(ISNUMBER(B13)),B13&lt;1,B13&gt;73415),"Check date",IF(OR(NOT(ISNUMBER(E13)),E13&lt;=0,E13&gt;1000000000,MOD(E13,1)&lt;&gt;0),"Check quantity",IF(AND(D13&lt;&gt;"IN",D13&lt;&gt;"OUT",D13&lt;&gt;"ADJUST+",D13&lt;&gt;"ADJUST-"),"Check movement","Ready")))))))</x:f>
        <x:v>Ready</x:v>
      </x:c>
      <x:c r="I13" s="17" t="n">
        <x:f>IF(H13&lt;&gt;"Ready","",IF(OR(D13="IN",D13="ADJUST+"),E13,-E13))</x:f>
        <x:v>-4</x:v>
      </x:c>
    </x:row>
    <x:row r="14" ht="23" customHeight="1">
      <x:c r="A14" s="12" t="str">
        <x:v>TX-008</x:v>
      </x:c>
      <x:c r="B14" s="16" t="d">
        <x:v>2026-10-07T00:00:00.000Z</x:v>
      </x:c>
      <x:c r="C14" s="12" t="str">
        <x:v>WRL-006</x:v>
      </x:c>
      <x:c r="D14" s="12" t="str">
        <x:v>OUT</x:v>
      </x:c>
      <x:c r="E14" s="13" t="n">
        <x:v>5</x:v>
      </x:c>
      <x:c r="F14" s="12" t="str">
        <x:v>SO-EX-005</x:v>
      </x:c>
      <x:c r="G14" s="12" t="str">
        <x:v>Synthetic example</x:v>
      </x:c>
      <x:c r="H14" s="6" t="str">
        <x:f>IF(COUNTA(A14:G14)=0,"",IF(OR(LEN(A14)=0,LEN(B14)=0,LEN(C14)=0,LEN(D14)=0,COUNT(E14)=0),"Missing inputs",IF(SUMPRODUCT(--($A$7:$A$56=A14))&lt;&gt;1,"Duplicate ID",IF(SUMPRODUCT(--('Products'!$A$7:$A$16=C14),--('Products'!$P$7:$P$16="Ready"))&lt;&gt;1,"Check SKU",IF(OR(NOT(ISNUMBER(B14)),B14&lt;1,B14&gt;73415),"Check date",IF(OR(NOT(ISNUMBER(E14)),E14&lt;=0,E14&gt;1000000000,MOD(E14,1)&lt;&gt;0),"Check quantity",IF(AND(D14&lt;&gt;"IN",D14&lt;&gt;"OUT",D14&lt;&gt;"ADJUST+",D14&lt;&gt;"ADJUST-"),"Check movement","Ready")))))))</x:f>
        <x:v>Ready</x:v>
      </x:c>
      <x:c r="I14" s="17" t="n">
        <x:f>IF(H14&lt;&gt;"Ready","",IF(OR(D14="IN",D14="ADJUST+"),E14,-E14))</x:f>
        <x:v>-5</x:v>
      </x:c>
    </x:row>
    <x:row r="15" ht="23" customHeight="1">
      <x:c r="A15" s="12" t="str">
        <x:v>TX-009</x:v>
      </x:c>
      <x:c r="B15" s="16" t="d">
        <x:v>2026-10-08T00:00:00.000Z</x:v>
      </x:c>
      <x:c r="C15" s="12" t="str">
        <x:v>WRL-007</x:v>
      </x:c>
      <x:c r="D15" s="12" t="str">
        <x:v>ADJUST+</x:v>
      </x:c>
      <x:c r="E15" s="13" t="n">
        <x:v>10</x:v>
      </x:c>
      <x:c r="F15" s="12" t="str">
        <x:v>COUNT-EX-02</x:v>
      </x:c>
      <x:c r="G15" s="12" t="str">
        <x:v>Synthetic found stock</x:v>
      </x:c>
      <x:c r="H15" s="6" t="str">
        <x:f>IF(COUNTA(A15:G15)=0,"",IF(OR(LEN(A15)=0,LEN(B15)=0,LEN(C15)=0,LEN(D15)=0,COUNT(E15)=0),"Missing inputs",IF(SUMPRODUCT(--($A$7:$A$56=A15))&lt;&gt;1,"Duplicate ID",IF(SUMPRODUCT(--('Products'!$A$7:$A$16=C15),--('Products'!$P$7:$P$16="Ready"))&lt;&gt;1,"Check SKU",IF(OR(NOT(ISNUMBER(B15)),B15&lt;1,B15&gt;73415),"Check date",IF(OR(NOT(ISNUMBER(E15)),E15&lt;=0,E15&gt;1000000000,MOD(E15,1)&lt;&gt;0),"Check quantity",IF(AND(D15&lt;&gt;"IN",D15&lt;&gt;"OUT",D15&lt;&gt;"ADJUST+",D15&lt;&gt;"ADJUST-"),"Check movement","Ready")))))))</x:f>
        <x:v>Ready</x:v>
      </x:c>
      <x:c r="I15" s="17" t="n">
        <x:f>IF(H15&lt;&gt;"Ready","",IF(OR(D15="IN",D15="ADJUST+"),E15,-E15))</x:f>
        <x:v>10</x:v>
      </x:c>
    </x:row>
    <x:row r="16" ht="23" customHeight="1">
      <x:c r="A16" s="12" t="str">
        <x:v>TX-010</x:v>
      </x:c>
      <x:c r="B16" s="16" t="d">
        <x:v>2026-10-09T00:00:00.000Z</x:v>
      </x:c>
      <x:c r="C16" s="12" t="str">
        <x:v>WRL-007</x:v>
      </x:c>
      <x:c r="D16" s="12" t="str">
        <x:v>OUT</x:v>
      </x:c>
      <x:c r="E16" s="13" t="n">
        <x:v>20</x:v>
      </x:c>
      <x:c r="F16" s="12" t="str">
        <x:v>SO-EX-006</x:v>
      </x:c>
      <x:c r="G16" s="12" t="str">
        <x:v>Synthetic example</x:v>
      </x:c>
      <x:c r="H16" s="6" t="str">
        <x:f>IF(COUNTA(A16:G16)=0,"",IF(OR(LEN(A16)=0,LEN(B16)=0,LEN(C16)=0,LEN(D16)=0,COUNT(E16)=0),"Missing inputs",IF(SUMPRODUCT(--($A$7:$A$56=A16))&lt;&gt;1,"Duplicate ID",IF(SUMPRODUCT(--('Products'!$A$7:$A$16=C16),--('Products'!$P$7:$P$16="Ready"))&lt;&gt;1,"Check SKU",IF(OR(NOT(ISNUMBER(B16)),B16&lt;1,B16&gt;73415),"Check date",IF(OR(NOT(ISNUMBER(E16)),E16&lt;=0,E16&gt;1000000000,MOD(E16,1)&lt;&gt;0),"Check quantity",IF(AND(D16&lt;&gt;"IN",D16&lt;&gt;"OUT",D16&lt;&gt;"ADJUST+",D16&lt;&gt;"ADJUST-"),"Check movement","Ready")))))))</x:f>
        <x:v>Ready</x:v>
      </x:c>
      <x:c r="I16" s="17" t="n">
        <x:f>IF(H16&lt;&gt;"Ready","",IF(OR(D16="IN",D16="ADJUST+"),E16,-E16))</x:f>
        <x:v>-20</x:v>
      </x:c>
    </x:row>
    <x:row r="17" ht="23" customHeight="1">
      <x:c r="A17" s="12"/>
      <x:c r="B17" s="16"/>
      <x:c r="C17" s="12"/>
      <x:c r="D17" s="12"/>
      <x:c r="E17" s="13"/>
      <x:c r="F17" s="12"/>
      <x:c r="G17" s="12"/>
      <x:c r="H17" s="6" t="str">
        <x:f>IF(COUNTA(A17:G17)=0,"",IF(OR(LEN(A17)=0,LEN(B17)=0,LEN(C17)=0,LEN(D17)=0,COUNT(E17)=0),"Missing inputs",IF(SUMPRODUCT(--($A$7:$A$56=A17))&lt;&gt;1,"Duplicate ID",IF(SUMPRODUCT(--('Products'!$A$7:$A$16=C17),--('Products'!$P$7:$P$16="Ready"))&lt;&gt;1,"Check SKU",IF(OR(NOT(ISNUMBER(B17)),B17&lt;1,B17&gt;73415),"Check date",IF(OR(NOT(ISNUMBER(E17)),E17&lt;=0,E17&gt;1000000000,MOD(E17,1)&lt;&gt;0),"Check quantity",IF(AND(D17&lt;&gt;"IN",D17&lt;&gt;"OUT",D17&lt;&gt;"ADJUST+",D17&lt;&gt;"ADJUST-"),"Check movement","Ready")))))))</x:f>
      </x:c>
      <x:c r="I17" s="17" t="str">
        <x:f>IF(H17&lt;&gt;"Ready","",IF(OR(D17="IN",D17="ADJUST+"),E17,-E17))</x:f>
      </x:c>
    </x:row>
    <x:row r="18" ht="23" customHeight="1">
      <x:c r="A18" s="12"/>
      <x:c r="B18" s="16"/>
      <x:c r="C18" s="12"/>
      <x:c r="D18" s="12"/>
      <x:c r="E18" s="13"/>
      <x:c r="F18" s="12"/>
      <x:c r="G18" s="12"/>
      <x:c r="H18" s="6" t="str">
        <x:f>IF(COUNTA(A18:G18)=0,"",IF(OR(LEN(A18)=0,LEN(B18)=0,LEN(C18)=0,LEN(D18)=0,COUNT(E18)=0),"Missing inputs",IF(SUMPRODUCT(--($A$7:$A$56=A18))&lt;&gt;1,"Duplicate ID",IF(SUMPRODUCT(--('Products'!$A$7:$A$16=C18),--('Products'!$P$7:$P$16="Ready"))&lt;&gt;1,"Check SKU",IF(OR(NOT(ISNUMBER(B18)),B18&lt;1,B18&gt;73415),"Check date",IF(OR(NOT(ISNUMBER(E18)),E18&lt;=0,E18&gt;1000000000,MOD(E18,1)&lt;&gt;0),"Check quantity",IF(AND(D18&lt;&gt;"IN",D18&lt;&gt;"OUT",D18&lt;&gt;"ADJUST+",D18&lt;&gt;"ADJUST-"),"Check movement","Ready")))))))</x:f>
      </x:c>
      <x:c r="I18" s="17" t="str">
        <x:f>IF(H18&lt;&gt;"Ready","",IF(OR(D18="IN",D18="ADJUST+"),E18,-E18))</x:f>
      </x:c>
    </x:row>
    <x:row r="19" ht="23" customHeight="1">
      <x:c r="A19" s="12"/>
      <x:c r="B19" s="16"/>
      <x:c r="C19" s="12"/>
      <x:c r="D19" s="12"/>
      <x:c r="E19" s="13"/>
      <x:c r="F19" s="12"/>
      <x:c r="G19" s="12"/>
      <x:c r="H19" s="6" t="str">
        <x:f>IF(COUNTA(A19:G19)=0,"",IF(OR(LEN(A19)=0,LEN(B19)=0,LEN(C19)=0,LEN(D19)=0,COUNT(E19)=0),"Missing inputs",IF(SUMPRODUCT(--($A$7:$A$56=A19))&lt;&gt;1,"Duplicate ID",IF(SUMPRODUCT(--('Products'!$A$7:$A$16=C19),--('Products'!$P$7:$P$16="Ready"))&lt;&gt;1,"Check SKU",IF(OR(NOT(ISNUMBER(B19)),B19&lt;1,B19&gt;73415),"Check date",IF(OR(NOT(ISNUMBER(E19)),E19&lt;=0,E19&gt;1000000000,MOD(E19,1)&lt;&gt;0),"Check quantity",IF(AND(D19&lt;&gt;"IN",D19&lt;&gt;"OUT",D19&lt;&gt;"ADJUST+",D19&lt;&gt;"ADJUST-"),"Check movement","Ready")))))))</x:f>
      </x:c>
      <x:c r="I19" s="17" t="str">
        <x:f>IF(H19&lt;&gt;"Ready","",IF(OR(D19="IN",D19="ADJUST+"),E19,-E19))</x:f>
      </x:c>
    </x:row>
    <x:row r="20" ht="23" customHeight="1">
      <x:c r="A20" s="12"/>
      <x:c r="B20" s="16"/>
      <x:c r="C20" s="12"/>
      <x:c r="D20" s="12"/>
      <x:c r="E20" s="13"/>
      <x:c r="F20" s="12"/>
      <x:c r="G20" s="12"/>
      <x:c r="H20" s="6" t="str">
        <x:f>IF(COUNTA(A20:G20)=0,"",IF(OR(LEN(A20)=0,LEN(B20)=0,LEN(C20)=0,LEN(D20)=0,COUNT(E20)=0),"Missing inputs",IF(SUMPRODUCT(--($A$7:$A$56=A20))&lt;&gt;1,"Duplicate ID",IF(SUMPRODUCT(--('Products'!$A$7:$A$16=C20),--('Products'!$P$7:$P$16="Ready"))&lt;&gt;1,"Check SKU",IF(OR(NOT(ISNUMBER(B20)),B20&lt;1,B20&gt;73415),"Check date",IF(OR(NOT(ISNUMBER(E20)),E20&lt;=0,E20&gt;1000000000,MOD(E20,1)&lt;&gt;0),"Check quantity",IF(AND(D20&lt;&gt;"IN",D20&lt;&gt;"OUT",D20&lt;&gt;"ADJUST+",D20&lt;&gt;"ADJUST-"),"Check movement","Ready")))))))</x:f>
      </x:c>
      <x:c r="I20" s="17" t="str">
        <x:f>IF(H20&lt;&gt;"Ready","",IF(OR(D20="IN",D20="ADJUST+"),E20,-E20))</x:f>
      </x:c>
    </x:row>
    <x:row r="21" ht="23" customHeight="1">
      <x:c r="A21" s="12"/>
      <x:c r="B21" s="16"/>
      <x:c r="C21" s="12"/>
      <x:c r="D21" s="12"/>
      <x:c r="E21" s="13"/>
      <x:c r="F21" s="12"/>
      <x:c r="G21" s="12"/>
      <x:c r="H21" s="6" t="str">
        <x:f>IF(COUNTA(A21:G21)=0,"",IF(OR(LEN(A21)=0,LEN(B21)=0,LEN(C21)=0,LEN(D21)=0,COUNT(E21)=0),"Missing inputs",IF(SUMPRODUCT(--($A$7:$A$56=A21))&lt;&gt;1,"Duplicate ID",IF(SUMPRODUCT(--('Products'!$A$7:$A$16=C21),--('Products'!$P$7:$P$16="Ready"))&lt;&gt;1,"Check SKU",IF(OR(NOT(ISNUMBER(B21)),B21&lt;1,B21&gt;73415),"Check date",IF(OR(NOT(ISNUMBER(E21)),E21&lt;=0,E21&gt;1000000000,MOD(E21,1)&lt;&gt;0),"Check quantity",IF(AND(D21&lt;&gt;"IN",D21&lt;&gt;"OUT",D21&lt;&gt;"ADJUST+",D21&lt;&gt;"ADJUST-"),"Check movement","Ready")))))))</x:f>
      </x:c>
      <x:c r="I21" s="17" t="str">
        <x:f>IF(H21&lt;&gt;"Ready","",IF(OR(D21="IN",D21="ADJUST+"),E21,-E21))</x:f>
      </x:c>
    </x:row>
    <x:row r="22" ht="23" customHeight="1">
      <x:c r="A22" s="12"/>
      <x:c r="B22" s="16"/>
      <x:c r="C22" s="12"/>
      <x:c r="D22" s="12"/>
      <x:c r="E22" s="13"/>
      <x:c r="F22" s="12"/>
      <x:c r="G22" s="12"/>
      <x:c r="H22" s="6" t="str">
        <x:f>IF(COUNTA(A22:G22)=0,"",IF(OR(LEN(A22)=0,LEN(B22)=0,LEN(C22)=0,LEN(D22)=0,COUNT(E22)=0),"Missing inputs",IF(SUMPRODUCT(--($A$7:$A$56=A22))&lt;&gt;1,"Duplicate ID",IF(SUMPRODUCT(--('Products'!$A$7:$A$16=C22),--('Products'!$P$7:$P$16="Ready"))&lt;&gt;1,"Check SKU",IF(OR(NOT(ISNUMBER(B22)),B22&lt;1,B22&gt;73415),"Check date",IF(OR(NOT(ISNUMBER(E22)),E22&lt;=0,E22&gt;1000000000,MOD(E22,1)&lt;&gt;0),"Check quantity",IF(AND(D22&lt;&gt;"IN",D22&lt;&gt;"OUT",D22&lt;&gt;"ADJUST+",D22&lt;&gt;"ADJUST-"),"Check movement","Ready")))))))</x:f>
      </x:c>
      <x:c r="I22" s="17" t="str">
        <x:f>IF(H22&lt;&gt;"Ready","",IF(OR(D22="IN",D22="ADJUST+"),E22,-E22))</x:f>
      </x:c>
    </x:row>
    <x:row r="23" ht="23" customHeight="1">
      <x:c r="A23" s="12"/>
      <x:c r="B23" s="16"/>
      <x:c r="C23" s="12"/>
      <x:c r="D23" s="12"/>
      <x:c r="E23" s="13"/>
      <x:c r="F23" s="12"/>
      <x:c r="G23" s="12"/>
      <x:c r="H23" s="6" t="str">
        <x:f>IF(COUNTA(A23:G23)=0,"",IF(OR(LEN(A23)=0,LEN(B23)=0,LEN(C23)=0,LEN(D23)=0,COUNT(E23)=0),"Missing inputs",IF(SUMPRODUCT(--($A$7:$A$56=A23))&lt;&gt;1,"Duplicate ID",IF(SUMPRODUCT(--('Products'!$A$7:$A$16=C23),--('Products'!$P$7:$P$16="Ready"))&lt;&gt;1,"Check SKU",IF(OR(NOT(ISNUMBER(B23)),B23&lt;1,B23&gt;73415),"Check date",IF(OR(NOT(ISNUMBER(E23)),E23&lt;=0,E23&gt;1000000000,MOD(E23,1)&lt;&gt;0),"Check quantity",IF(AND(D23&lt;&gt;"IN",D23&lt;&gt;"OUT",D23&lt;&gt;"ADJUST+",D23&lt;&gt;"ADJUST-"),"Check movement","Ready")))))))</x:f>
      </x:c>
      <x:c r="I23" s="17" t="str">
        <x:f>IF(H23&lt;&gt;"Ready","",IF(OR(D23="IN",D23="ADJUST+"),E23,-E23))</x:f>
      </x:c>
    </x:row>
    <x:row r="24" ht="23" customHeight="1">
      <x:c r="A24" s="12"/>
      <x:c r="B24" s="16"/>
      <x:c r="C24" s="12"/>
      <x:c r="D24" s="12"/>
      <x:c r="E24" s="13"/>
      <x:c r="F24" s="12"/>
      <x:c r="G24" s="12"/>
      <x:c r="H24" s="6" t="str">
        <x:f>IF(COUNTA(A24:G24)=0,"",IF(OR(LEN(A24)=0,LEN(B24)=0,LEN(C24)=0,LEN(D24)=0,COUNT(E24)=0),"Missing inputs",IF(SUMPRODUCT(--($A$7:$A$56=A24))&lt;&gt;1,"Duplicate ID",IF(SUMPRODUCT(--('Products'!$A$7:$A$16=C24),--('Products'!$P$7:$P$16="Ready"))&lt;&gt;1,"Check SKU",IF(OR(NOT(ISNUMBER(B24)),B24&lt;1,B24&gt;73415),"Check date",IF(OR(NOT(ISNUMBER(E24)),E24&lt;=0,E24&gt;1000000000,MOD(E24,1)&lt;&gt;0),"Check quantity",IF(AND(D24&lt;&gt;"IN",D24&lt;&gt;"OUT",D24&lt;&gt;"ADJUST+",D24&lt;&gt;"ADJUST-"),"Check movement","Ready")))))))</x:f>
      </x:c>
      <x:c r="I24" s="17" t="str">
        <x:f>IF(H24&lt;&gt;"Ready","",IF(OR(D24="IN",D24="ADJUST+"),E24,-E24))</x:f>
      </x:c>
    </x:row>
    <x:row r="25" ht="23" customHeight="1">
      <x:c r="A25" s="12"/>
      <x:c r="B25" s="16"/>
      <x:c r="C25" s="12"/>
      <x:c r="D25" s="12"/>
      <x:c r="E25" s="13"/>
      <x:c r="F25" s="12"/>
      <x:c r="G25" s="12"/>
      <x:c r="H25" s="6" t="str">
        <x:f>IF(COUNTA(A25:G25)=0,"",IF(OR(LEN(A25)=0,LEN(B25)=0,LEN(C25)=0,LEN(D25)=0,COUNT(E25)=0),"Missing inputs",IF(SUMPRODUCT(--($A$7:$A$56=A25))&lt;&gt;1,"Duplicate ID",IF(SUMPRODUCT(--('Products'!$A$7:$A$16=C25),--('Products'!$P$7:$P$16="Ready"))&lt;&gt;1,"Check SKU",IF(OR(NOT(ISNUMBER(B25)),B25&lt;1,B25&gt;73415),"Check date",IF(OR(NOT(ISNUMBER(E25)),E25&lt;=0,E25&gt;1000000000,MOD(E25,1)&lt;&gt;0),"Check quantity",IF(AND(D25&lt;&gt;"IN",D25&lt;&gt;"OUT",D25&lt;&gt;"ADJUST+",D25&lt;&gt;"ADJUST-"),"Check movement","Ready")))))))</x:f>
      </x:c>
      <x:c r="I25" s="17" t="str">
        <x:f>IF(H25&lt;&gt;"Ready","",IF(OR(D25="IN",D25="ADJUST+"),E25,-E25))</x:f>
      </x:c>
    </x:row>
    <x:row r="26" ht="23" customHeight="1">
      <x:c r="A26" s="12"/>
      <x:c r="B26" s="16"/>
      <x:c r="C26" s="12"/>
      <x:c r="D26" s="12"/>
      <x:c r="E26" s="13"/>
      <x:c r="F26" s="12"/>
      <x:c r="G26" s="12"/>
      <x:c r="H26" s="6" t="str">
        <x:f>IF(COUNTA(A26:G26)=0,"",IF(OR(LEN(A26)=0,LEN(B26)=0,LEN(C26)=0,LEN(D26)=0,COUNT(E26)=0),"Missing inputs",IF(SUMPRODUCT(--($A$7:$A$56=A26))&lt;&gt;1,"Duplicate ID",IF(SUMPRODUCT(--('Products'!$A$7:$A$16=C26),--('Products'!$P$7:$P$16="Ready"))&lt;&gt;1,"Check SKU",IF(OR(NOT(ISNUMBER(B26)),B26&lt;1,B26&gt;73415),"Check date",IF(OR(NOT(ISNUMBER(E26)),E26&lt;=0,E26&gt;1000000000,MOD(E26,1)&lt;&gt;0),"Check quantity",IF(AND(D26&lt;&gt;"IN",D26&lt;&gt;"OUT",D26&lt;&gt;"ADJUST+",D26&lt;&gt;"ADJUST-"),"Check movement","Ready")))))))</x:f>
      </x:c>
      <x:c r="I26" s="17" t="str">
        <x:f>IF(H26&lt;&gt;"Ready","",IF(OR(D26="IN",D26="ADJUST+"),E26,-E26))</x:f>
      </x:c>
    </x:row>
    <x:row r="27" ht="23" customHeight="1">
      <x:c r="A27" s="12"/>
      <x:c r="B27" s="16"/>
      <x:c r="C27" s="12"/>
      <x:c r="D27" s="12"/>
      <x:c r="E27" s="13"/>
      <x:c r="F27" s="12"/>
      <x:c r="G27" s="12"/>
      <x:c r="H27" s="6" t="str">
        <x:f>IF(COUNTA(A27:G27)=0,"",IF(OR(LEN(A27)=0,LEN(B27)=0,LEN(C27)=0,LEN(D27)=0,COUNT(E27)=0),"Missing inputs",IF(SUMPRODUCT(--($A$7:$A$56=A27))&lt;&gt;1,"Duplicate ID",IF(SUMPRODUCT(--('Products'!$A$7:$A$16=C27),--('Products'!$P$7:$P$16="Ready"))&lt;&gt;1,"Check SKU",IF(OR(NOT(ISNUMBER(B27)),B27&lt;1,B27&gt;73415),"Check date",IF(OR(NOT(ISNUMBER(E27)),E27&lt;=0,E27&gt;1000000000,MOD(E27,1)&lt;&gt;0),"Check quantity",IF(AND(D27&lt;&gt;"IN",D27&lt;&gt;"OUT",D27&lt;&gt;"ADJUST+",D27&lt;&gt;"ADJUST-"),"Check movement","Ready")))))))</x:f>
      </x:c>
      <x:c r="I27" s="17" t="str">
        <x:f>IF(H27&lt;&gt;"Ready","",IF(OR(D27="IN",D27="ADJUST+"),E27,-E27))</x:f>
      </x:c>
    </x:row>
    <x:row r="28" ht="23" customHeight="1">
      <x:c r="A28" s="12"/>
      <x:c r="B28" s="16"/>
      <x:c r="C28" s="12"/>
      <x:c r="D28" s="12"/>
      <x:c r="E28" s="13"/>
      <x:c r="F28" s="12"/>
      <x:c r="G28" s="12"/>
      <x:c r="H28" s="6" t="str">
        <x:f>IF(COUNTA(A28:G28)=0,"",IF(OR(LEN(A28)=0,LEN(B28)=0,LEN(C28)=0,LEN(D28)=0,COUNT(E28)=0),"Missing inputs",IF(SUMPRODUCT(--($A$7:$A$56=A28))&lt;&gt;1,"Duplicate ID",IF(SUMPRODUCT(--('Products'!$A$7:$A$16=C28),--('Products'!$P$7:$P$16="Ready"))&lt;&gt;1,"Check SKU",IF(OR(NOT(ISNUMBER(B28)),B28&lt;1,B28&gt;73415),"Check date",IF(OR(NOT(ISNUMBER(E28)),E28&lt;=0,E28&gt;1000000000,MOD(E28,1)&lt;&gt;0),"Check quantity",IF(AND(D28&lt;&gt;"IN",D28&lt;&gt;"OUT",D28&lt;&gt;"ADJUST+",D28&lt;&gt;"ADJUST-"),"Check movement","Ready")))))))</x:f>
      </x:c>
      <x:c r="I28" s="17" t="str">
        <x:f>IF(H28&lt;&gt;"Ready","",IF(OR(D28="IN",D28="ADJUST+"),E28,-E28))</x:f>
      </x:c>
    </x:row>
    <x:row r="29" ht="23" customHeight="1">
      <x:c r="A29" s="12"/>
      <x:c r="B29" s="16"/>
      <x:c r="C29" s="12"/>
      <x:c r="D29" s="12"/>
      <x:c r="E29" s="13"/>
      <x:c r="F29" s="12"/>
      <x:c r="G29" s="12"/>
      <x:c r="H29" s="6" t="str">
        <x:f>IF(COUNTA(A29:G29)=0,"",IF(OR(LEN(A29)=0,LEN(B29)=0,LEN(C29)=0,LEN(D29)=0,COUNT(E29)=0),"Missing inputs",IF(SUMPRODUCT(--($A$7:$A$56=A29))&lt;&gt;1,"Duplicate ID",IF(SUMPRODUCT(--('Products'!$A$7:$A$16=C29),--('Products'!$P$7:$P$16="Ready"))&lt;&gt;1,"Check SKU",IF(OR(NOT(ISNUMBER(B29)),B29&lt;1,B29&gt;73415),"Check date",IF(OR(NOT(ISNUMBER(E29)),E29&lt;=0,E29&gt;1000000000,MOD(E29,1)&lt;&gt;0),"Check quantity",IF(AND(D29&lt;&gt;"IN",D29&lt;&gt;"OUT",D29&lt;&gt;"ADJUST+",D29&lt;&gt;"ADJUST-"),"Check movement","Ready")))))))</x:f>
      </x:c>
      <x:c r="I29" s="17" t="str">
        <x:f>IF(H29&lt;&gt;"Ready","",IF(OR(D29="IN",D29="ADJUST+"),E29,-E29))</x:f>
      </x:c>
    </x:row>
    <x:row r="30" ht="23" customHeight="1">
      <x:c r="A30" s="12"/>
      <x:c r="B30" s="16"/>
      <x:c r="C30" s="12"/>
      <x:c r="D30" s="12"/>
      <x:c r="E30" s="13"/>
      <x:c r="F30" s="12"/>
      <x:c r="G30" s="12"/>
      <x:c r="H30" s="6" t="str">
        <x:f>IF(COUNTA(A30:G30)=0,"",IF(OR(LEN(A30)=0,LEN(B30)=0,LEN(C30)=0,LEN(D30)=0,COUNT(E30)=0),"Missing inputs",IF(SUMPRODUCT(--($A$7:$A$56=A30))&lt;&gt;1,"Duplicate ID",IF(SUMPRODUCT(--('Products'!$A$7:$A$16=C30),--('Products'!$P$7:$P$16="Ready"))&lt;&gt;1,"Check SKU",IF(OR(NOT(ISNUMBER(B30)),B30&lt;1,B30&gt;73415),"Check date",IF(OR(NOT(ISNUMBER(E30)),E30&lt;=0,E30&gt;1000000000,MOD(E30,1)&lt;&gt;0),"Check quantity",IF(AND(D30&lt;&gt;"IN",D30&lt;&gt;"OUT",D30&lt;&gt;"ADJUST+",D30&lt;&gt;"ADJUST-"),"Check movement","Ready")))))))</x:f>
      </x:c>
      <x:c r="I30" s="17" t="str">
        <x:f>IF(H30&lt;&gt;"Ready","",IF(OR(D30="IN",D30="ADJUST+"),E30,-E30))</x:f>
      </x:c>
    </x:row>
    <x:row r="31" ht="23" customHeight="1">
      <x:c r="A31" s="12"/>
      <x:c r="B31" s="16"/>
      <x:c r="C31" s="12"/>
      <x:c r="D31" s="12"/>
      <x:c r="E31" s="13"/>
      <x:c r="F31" s="12"/>
      <x:c r="G31" s="12"/>
      <x:c r="H31" s="6" t="str">
        <x:f>IF(COUNTA(A31:G31)=0,"",IF(OR(LEN(A31)=0,LEN(B31)=0,LEN(C31)=0,LEN(D31)=0,COUNT(E31)=0),"Missing inputs",IF(SUMPRODUCT(--($A$7:$A$56=A31))&lt;&gt;1,"Duplicate ID",IF(SUMPRODUCT(--('Products'!$A$7:$A$16=C31),--('Products'!$P$7:$P$16="Ready"))&lt;&gt;1,"Check SKU",IF(OR(NOT(ISNUMBER(B31)),B31&lt;1,B31&gt;73415),"Check date",IF(OR(NOT(ISNUMBER(E31)),E31&lt;=0,E31&gt;1000000000,MOD(E31,1)&lt;&gt;0),"Check quantity",IF(AND(D31&lt;&gt;"IN",D31&lt;&gt;"OUT",D31&lt;&gt;"ADJUST+",D31&lt;&gt;"ADJUST-"),"Check movement","Ready")))))))</x:f>
      </x:c>
      <x:c r="I31" s="17" t="str">
        <x:f>IF(H31&lt;&gt;"Ready","",IF(OR(D31="IN",D31="ADJUST+"),E31,-E31))</x:f>
      </x:c>
    </x:row>
    <x:row r="32" ht="23" customHeight="1">
      <x:c r="A32" s="12"/>
      <x:c r="B32" s="16"/>
      <x:c r="C32" s="12"/>
      <x:c r="D32" s="12"/>
      <x:c r="E32" s="13"/>
      <x:c r="F32" s="12"/>
      <x:c r="G32" s="12"/>
      <x:c r="H32" s="6" t="str">
        <x:f>IF(COUNTA(A32:G32)=0,"",IF(OR(LEN(A32)=0,LEN(B32)=0,LEN(C32)=0,LEN(D32)=0,COUNT(E32)=0),"Missing inputs",IF(SUMPRODUCT(--($A$7:$A$56=A32))&lt;&gt;1,"Duplicate ID",IF(SUMPRODUCT(--('Products'!$A$7:$A$16=C32),--('Products'!$P$7:$P$16="Ready"))&lt;&gt;1,"Check SKU",IF(OR(NOT(ISNUMBER(B32)),B32&lt;1,B32&gt;73415),"Check date",IF(OR(NOT(ISNUMBER(E32)),E32&lt;=0,E32&gt;1000000000,MOD(E32,1)&lt;&gt;0),"Check quantity",IF(AND(D32&lt;&gt;"IN",D32&lt;&gt;"OUT",D32&lt;&gt;"ADJUST+",D32&lt;&gt;"ADJUST-"),"Check movement","Ready")))))))</x:f>
      </x:c>
      <x:c r="I32" s="17" t="str">
        <x:f>IF(H32&lt;&gt;"Ready","",IF(OR(D32="IN",D32="ADJUST+"),E32,-E32))</x:f>
      </x:c>
    </x:row>
    <x:row r="33" ht="23" customHeight="1">
      <x:c r="A33" s="12"/>
      <x:c r="B33" s="16"/>
      <x:c r="C33" s="12"/>
      <x:c r="D33" s="12"/>
      <x:c r="E33" s="13"/>
      <x:c r="F33" s="12"/>
      <x:c r="G33" s="12"/>
      <x:c r="H33" s="6" t="str">
        <x:f>IF(COUNTA(A33:G33)=0,"",IF(OR(LEN(A33)=0,LEN(B33)=0,LEN(C33)=0,LEN(D33)=0,COUNT(E33)=0),"Missing inputs",IF(SUMPRODUCT(--($A$7:$A$56=A33))&lt;&gt;1,"Duplicate ID",IF(SUMPRODUCT(--('Products'!$A$7:$A$16=C33),--('Products'!$P$7:$P$16="Ready"))&lt;&gt;1,"Check SKU",IF(OR(NOT(ISNUMBER(B33)),B33&lt;1,B33&gt;73415),"Check date",IF(OR(NOT(ISNUMBER(E33)),E33&lt;=0,E33&gt;1000000000,MOD(E33,1)&lt;&gt;0),"Check quantity",IF(AND(D33&lt;&gt;"IN",D33&lt;&gt;"OUT",D33&lt;&gt;"ADJUST+",D33&lt;&gt;"ADJUST-"),"Check movement","Ready")))))))</x:f>
      </x:c>
      <x:c r="I33" s="17" t="str">
        <x:f>IF(H33&lt;&gt;"Ready","",IF(OR(D33="IN",D33="ADJUST+"),E33,-E33))</x:f>
      </x:c>
    </x:row>
    <x:row r="34" ht="23" customHeight="1">
      <x:c r="A34" s="12"/>
      <x:c r="B34" s="16"/>
      <x:c r="C34" s="12"/>
      <x:c r="D34" s="12"/>
      <x:c r="E34" s="13"/>
      <x:c r="F34" s="12"/>
      <x:c r="G34" s="12"/>
      <x:c r="H34" s="6" t="str">
        <x:f>IF(COUNTA(A34:G34)=0,"",IF(OR(LEN(A34)=0,LEN(B34)=0,LEN(C34)=0,LEN(D34)=0,COUNT(E34)=0),"Missing inputs",IF(SUMPRODUCT(--($A$7:$A$56=A34))&lt;&gt;1,"Duplicate ID",IF(SUMPRODUCT(--('Products'!$A$7:$A$16=C34),--('Products'!$P$7:$P$16="Ready"))&lt;&gt;1,"Check SKU",IF(OR(NOT(ISNUMBER(B34)),B34&lt;1,B34&gt;73415),"Check date",IF(OR(NOT(ISNUMBER(E34)),E34&lt;=0,E34&gt;1000000000,MOD(E34,1)&lt;&gt;0),"Check quantity",IF(AND(D34&lt;&gt;"IN",D34&lt;&gt;"OUT",D34&lt;&gt;"ADJUST+",D34&lt;&gt;"ADJUST-"),"Check movement","Ready")))))))</x:f>
      </x:c>
      <x:c r="I34" s="17" t="str">
        <x:f>IF(H34&lt;&gt;"Ready","",IF(OR(D34="IN",D34="ADJUST+"),E34,-E34))</x:f>
      </x:c>
    </x:row>
    <x:row r="35" ht="23" customHeight="1">
      <x:c r="A35" s="12"/>
      <x:c r="B35" s="16"/>
      <x:c r="C35" s="12"/>
      <x:c r="D35" s="12"/>
      <x:c r="E35" s="13"/>
      <x:c r="F35" s="12"/>
      <x:c r="G35" s="12"/>
      <x:c r="H35" s="6" t="str">
        <x:f>IF(COUNTA(A35:G35)=0,"",IF(OR(LEN(A35)=0,LEN(B35)=0,LEN(C35)=0,LEN(D35)=0,COUNT(E35)=0),"Missing inputs",IF(SUMPRODUCT(--($A$7:$A$56=A35))&lt;&gt;1,"Duplicate ID",IF(SUMPRODUCT(--('Products'!$A$7:$A$16=C35),--('Products'!$P$7:$P$16="Ready"))&lt;&gt;1,"Check SKU",IF(OR(NOT(ISNUMBER(B35)),B35&lt;1,B35&gt;73415),"Check date",IF(OR(NOT(ISNUMBER(E35)),E35&lt;=0,E35&gt;1000000000,MOD(E35,1)&lt;&gt;0),"Check quantity",IF(AND(D35&lt;&gt;"IN",D35&lt;&gt;"OUT",D35&lt;&gt;"ADJUST+",D35&lt;&gt;"ADJUST-"),"Check movement","Ready")))))))</x:f>
      </x:c>
      <x:c r="I35" s="17" t="str">
        <x:f>IF(H35&lt;&gt;"Ready","",IF(OR(D35="IN",D35="ADJUST+"),E35,-E35))</x:f>
      </x:c>
    </x:row>
    <x:row r="36" ht="23" customHeight="1">
      <x:c r="A36" s="12"/>
      <x:c r="B36" s="16"/>
      <x:c r="C36" s="12"/>
      <x:c r="D36" s="12"/>
      <x:c r="E36" s="13"/>
      <x:c r="F36" s="12"/>
      <x:c r="G36" s="12"/>
      <x:c r="H36" s="6" t="str">
        <x:f>IF(COUNTA(A36:G36)=0,"",IF(OR(LEN(A36)=0,LEN(B36)=0,LEN(C36)=0,LEN(D36)=0,COUNT(E36)=0),"Missing inputs",IF(SUMPRODUCT(--($A$7:$A$56=A36))&lt;&gt;1,"Duplicate ID",IF(SUMPRODUCT(--('Products'!$A$7:$A$16=C36),--('Products'!$P$7:$P$16="Ready"))&lt;&gt;1,"Check SKU",IF(OR(NOT(ISNUMBER(B36)),B36&lt;1,B36&gt;73415),"Check date",IF(OR(NOT(ISNUMBER(E36)),E36&lt;=0,E36&gt;1000000000,MOD(E36,1)&lt;&gt;0),"Check quantity",IF(AND(D36&lt;&gt;"IN",D36&lt;&gt;"OUT",D36&lt;&gt;"ADJUST+",D36&lt;&gt;"ADJUST-"),"Check movement","Ready")))))))</x:f>
      </x:c>
      <x:c r="I36" s="17" t="str">
        <x:f>IF(H36&lt;&gt;"Ready","",IF(OR(D36="IN",D36="ADJUST+"),E36,-E36))</x:f>
      </x:c>
    </x:row>
    <x:row r="37" ht="23" customHeight="1">
      <x:c r="A37" s="12"/>
      <x:c r="B37" s="16"/>
      <x:c r="C37" s="12"/>
      <x:c r="D37" s="12"/>
      <x:c r="E37" s="13"/>
      <x:c r="F37" s="12"/>
      <x:c r="G37" s="12"/>
      <x:c r="H37" s="6" t="str">
        <x:f>IF(COUNTA(A37:G37)=0,"",IF(OR(LEN(A37)=0,LEN(B37)=0,LEN(C37)=0,LEN(D37)=0,COUNT(E37)=0),"Missing inputs",IF(SUMPRODUCT(--($A$7:$A$56=A37))&lt;&gt;1,"Duplicate ID",IF(SUMPRODUCT(--('Products'!$A$7:$A$16=C37),--('Products'!$P$7:$P$16="Ready"))&lt;&gt;1,"Check SKU",IF(OR(NOT(ISNUMBER(B37)),B37&lt;1,B37&gt;73415),"Check date",IF(OR(NOT(ISNUMBER(E37)),E37&lt;=0,E37&gt;1000000000,MOD(E37,1)&lt;&gt;0),"Check quantity",IF(AND(D37&lt;&gt;"IN",D37&lt;&gt;"OUT",D37&lt;&gt;"ADJUST+",D37&lt;&gt;"ADJUST-"),"Check movement","Ready")))))))</x:f>
      </x:c>
      <x:c r="I37" s="17" t="str">
        <x:f>IF(H37&lt;&gt;"Ready","",IF(OR(D37="IN",D37="ADJUST+"),E37,-E37))</x:f>
      </x:c>
    </x:row>
    <x:row r="38" ht="23" customHeight="1">
      <x:c r="A38" s="12"/>
      <x:c r="B38" s="16"/>
      <x:c r="C38" s="12"/>
      <x:c r="D38" s="12"/>
      <x:c r="E38" s="13"/>
      <x:c r="F38" s="12"/>
      <x:c r="G38" s="12"/>
      <x:c r="H38" s="6" t="str">
        <x:f>IF(COUNTA(A38:G38)=0,"",IF(OR(LEN(A38)=0,LEN(B38)=0,LEN(C38)=0,LEN(D38)=0,COUNT(E38)=0),"Missing inputs",IF(SUMPRODUCT(--($A$7:$A$56=A38))&lt;&gt;1,"Duplicate ID",IF(SUMPRODUCT(--('Products'!$A$7:$A$16=C38),--('Products'!$P$7:$P$16="Ready"))&lt;&gt;1,"Check SKU",IF(OR(NOT(ISNUMBER(B38)),B38&lt;1,B38&gt;73415),"Check date",IF(OR(NOT(ISNUMBER(E38)),E38&lt;=0,E38&gt;1000000000,MOD(E38,1)&lt;&gt;0),"Check quantity",IF(AND(D38&lt;&gt;"IN",D38&lt;&gt;"OUT",D38&lt;&gt;"ADJUST+",D38&lt;&gt;"ADJUST-"),"Check movement","Ready")))))))</x:f>
      </x:c>
      <x:c r="I38" s="17" t="str">
        <x:f>IF(H38&lt;&gt;"Ready","",IF(OR(D38="IN",D38="ADJUST+"),E38,-E38))</x:f>
      </x:c>
    </x:row>
    <x:row r="39" ht="23" customHeight="1">
      <x:c r="A39" s="12"/>
      <x:c r="B39" s="16"/>
      <x:c r="C39" s="12"/>
      <x:c r="D39" s="12"/>
      <x:c r="E39" s="13"/>
      <x:c r="F39" s="12"/>
      <x:c r="G39" s="12"/>
      <x:c r="H39" s="6" t="str">
        <x:f>IF(COUNTA(A39:G39)=0,"",IF(OR(LEN(A39)=0,LEN(B39)=0,LEN(C39)=0,LEN(D39)=0,COUNT(E39)=0),"Missing inputs",IF(SUMPRODUCT(--($A$7:$A$56=A39))&lt;&gt;1,"Duplicate ID",IF(SUMPRODUCT(--('Products'!$A$7:$A$16=C39),--('Products'!$P$7:$P$16="Ready"))&lt;&gt;1,"Check SKU",IF(OR(NOT(ISNUMBER(B39)),B39&lt;1,B39&gt;73415),"Check date",IF(OR(NOT(ISNUMBER(E39)),E39&lt;=0,E39&gt;1000000000,MOD(E39,1)&lt;&gt;0),"Check quantity",IF(AND(D39&lt;&gt;"IN",D39&lt;&gt;"OUT",D39&lt;&gt;"ADJUST+",D39&lt;&gt;"ADJUST-"),"Check movement","Ready")))))))</x:f>
      </x:c>
      <x:c r="I39" s="17" t="str">
        <x:f>IF(H39&lt;&gt;"Ready","",IF(OR(D39="IN",D39="ADJUST+"),E39,-E39))</x:f>
      </x:c>
    </x:row>
    <x:row r="40" ht="23" customHeight="1">
      <x:c r="A40" s="12"/>
      <x:c r="B40" s="16"/>
      <x:c r="C40" s="12"/>
      <x:c r="D40" s="12"/>
      <x:c r="E40" s="13"/>
      <x:c r="F40" s="12"/>
      <x:c r="G40" s="12"/>
      <x:c r="H40" s="6" t="str">
        <x:f>IF(COUNTA(A40:G40)=0,"",IF(OR(LEN(A40)=0,LEN(B40)=0,LEN(C40)=0,LEN(D40)=0,COUNT(E40)=0),"Missing inputs",IF(SUMPRODUCT(--($A$7:$A$56=A40))&lt;&gt;1,"Duplicate ID",IF(SUMPRODUCT(--('Products'!$A$7:$A$16=C40),--('Products'!$P$7:$P$16="Ready"))&lt;&gt;1,"Check SKU",IF(OR(NOT(ISNUMBER(B40)),B40&lt;1,B40&gt;73415),"Check date",IF(OR(NOT(ISNUMBER(E40)),E40&lt;=0,E40&gt;1000000000,MOD(E40,1)&lt;&gt;0),"Check quantity",IF(AND(D40&lt;&gt;"IN",D40&lt;&gt;"OUT",D40&lt;&gt;"ADJUST+",D40&lt;&gt;"ADJUST-"),"Check movement","Ready")))))))</x:f>
      </x:c>
      <x:c r="I40" s="17" t="str">
        <x:f>IF(H40&lt;&gt;"Ready","",IF(OR(D40="IN",D40="ADJUST+"),E40,-E40))</x:f>
      </x:c>
    </x:row>
    <x:row r="41" ht="23" customHeight="1">
      <x:c r="A41" s="12"/>
      <x:c r="B41" s="16"/>
      <x:c r="C41" s="12"/>
      <x:c r="D41" s="12"/>
      <x:c r="E41" s="13"/>
      <x:c r="F41" s="12"/>
      <x:c r="G41" s="12"/>
      <x:c r="H41" s="6" t="str">
        <x:f>IF(COUNTA(A41:G41)=0,"",IF(OR(LEN(A41)=0,LEN(B41)=0,LEN(C41)=0,LEN(D41)=0,COUNT(E41)=0),"Missing inputs",IF(SUMPRODUCT(--($A$7:$A$56=A41))&lt;&gt;1,"Duplicate ID",IF(SUMPRODUCT(--('Products'!$A$7:$A$16=C41),--('Products'!$P$7:$P$16="Ready"))&lt;&gt;1,"Check SKU",IF(OR(NOT(ISNUMBER(B41)),B41&lt;1,B41&gt;73415),"Check date",IF(OR(NOT(ISNUMBER(E41)),E41&lt;=0,E41&gt;1000000000,MOD(E41,1)&lt;&gt;0),"Check quantity",IF(AND(D41&lt;&gt;"IN",D41&lt;&gt;"OUT",D41&lt;&gt;"ADJUST+",D41&lt;&gt;"ADJUST-"),"Check movement","Ready")))))))</x:f>
      </x:c>
      <x:c r="I41" s="17" t="str">
        <x:f>IF(H41&lt;&gt;"Ready","",IF(OR(D41="IN",D41="ADJUST+"),E41,-E41))</x:f>
      </x:c>
    </x:row>
    <x:row r="42" ht="23" customHeight="1">
      <x:c r="A42" s="12"/>
      <x:c r="B42" s="16"/>
      <x:c r="C42" s="12"/>
      <x:c r="D42" s="12"/>
      <x:c r="E42" s="13"/>
      <x:c r="F42" s="12"/>
      <x:c r="G42" s="12"/>
      <x:c r="H42" s="6" t="str">
        <x:f>IF(COUNTA(A42:G42)=0,"",IF(OR(LEN(A42)=0,LEN(B42)=0,LEN(C42)=0,LEN(D42)=0,COUNT(E42)=0),"Missing inputs",IF(SUMPRODUCT(--($A$7:$A$56=A42))&lt;&gt;1,"Duplicate ID",IF(SUMPRODUCT(--('Products'!$A$7:$A$16=C42),--('Products'!$P$7:$P$16="Ready"))&lt;&gt;1,"Check SKU",IF(OR(NOT(ISNUMBER(B42)),B42&lt;1,B42&gt;73415),"Check date",IF(OR(NOT(ISNUMBER(E42)),E42&lt;=0,E42&gt;1000000000,MOD(E42,1)&lt;&gt;0),"Check quantity",IF(AND(D42&lt;&gt;"IN",D42&lt;&gt;"OUT",D42&lt;&gt;"ADJUST+",D42&lt;&gt;"ADJUST-"),"Check movement","Ready")))))))</x:f>
      </x:c>
      <x:c r="I42" s="17" t="str">
        <x:f>IF(H42&lt;&gt;"Ready","",IF(OR(D42="IN",D42="ADJUST+"),E42,-E42))</x:f>
      </x:c>
    </x:row>
    <x:row r="43" ht="23" customHeight="1">
      <x:c r="A43" s="12"/>
      <x:c r="B43" s="16"/>
      <x:c r="C43" s="12"/>
      <x:c r="D43" s="12"/>
      <x:c r="E43" s="13"/>
      <x:c r="F43" s="12"/>
      <x:c r="G43" s="12"/>
      <x:c r="H43" s="6" t="str">
        <x:f>IF(COUNTA(A43:G43)=0,"",IF(OR(LEN(A43)=0,LEN(B43)=0,LEN(C43)=0,LEN(D43)=0,COUNT(E43)=0),"Missing inputs",IF(SUMPRODUCT(--($A$7:$A$56=A43))&lt;&gt;1,"Duplicate ID",IF(SUMPRODUCT(--('Products'!$A$7:$A$16=C43),--('Products'!$P$7:$P$16="Ready"))&lt;&gt;1,"Check SKU",IF(OR(NOT(ISNUMBER(B43)),B43&lt;1,B43&gt;73415),"Check date",IF(OR(NOT(ISNUMBER(E43)),E43&lt;=0,E43&gt;1000000000,MOD(E43,1)&lt;&gt;0),"Check quantity",IF(AND(D43&lt;&gt;"IN",D43&lt;&gt;"OUT",D43&lt;&gt;"ADJUST+",D43&lt;&gt;"ADJUST-"),"Check movement","Ready")))))))</x:f>
      </x:c>
      <x:c r="I43" s="17" t="str">
        <x:f>IF(H43&lt;&gt;"Ready","",IF(OR(D43="IN",D43="ADJUST+"),E43,-E43))</x:f>
      </x:c>
    </x:row>
    <x:row r="44" ht="23" customHeight="1">
      <x:c r="A44" s="12"/>
      <x:c r="B44" s="16"/>
      <x:c r="C44" s="12"/>
      <x:c r="D44" s="12"/>
      <x:c r="E44" s="13"/>
      <x:c r="F44" s="12"/>
      <x:c r="G44" s="12"/>
      <x:c r="H44" s="6" t="str">
        <x:f>IF(COUNTA(A44:G44)=0,"",IF(OR(LEN(A44)=0,LEN(B44)=0,LEN(C44)=0,LEN(D44)=0,COUNT(E44)=0),"Missing inputs",IF(SUMPRODUCT(--($A$7:$A$56=A44))&lt;&gt;1,"Duplicate ID",IF(SUMPRODUCT(--('Products'!$A$7:$A$16=C44),--('Products'!$P$7:$P$16="Ready"))&lt;&gt;1,"Check SKU",IF(OR(NOT(ISNUMBER(B44)),B44&lt;1,B44&gt;73415),"Check date",IF(OR(NOT(ISNUMBER(E44)),E44&lt;=0,E44&gt;1000000000,MOD(E44,1)&lt;&gt;0),"Check quantity",IF(AND(D44&lt;&gt;"IN",D44&lt;&gt;"OUT",D44&lt;&gt;"ADJUST+",D44&lt;&gt;"ADJUST-"),"Check movement","Ready")))))))</x:f>
      </x:c>
      <x:c r="I44" s="17" t="str">
        <x:f>IF(H44&lt;&gt;"Ready","",IF(OR(D44="IN",D44="ADJUST+"),E44,-E44))</x:f>
      </x:c>
    </x:row>
    <x:row r="45" ht="23" customHeight="1">
      <x:c r="A45" s="12"/>
      <x:c r="B45" s="16"/>
      <x:c r="C45" s="12"/>
      <x:c r="D45" s="12"/>
      <x:c r="E45" s="13"/>
      <x:c r="F45" s="12"/>
      <x:c r="G45" s="12"/>
      <x:c r="H45" s="6" t="str">
        <x:f>IF(COUNTA(A45:G45)=0,"",IF(OR(LEN(A45)=0,LEN(B45)=0,LEN(C45)=0,LEN(D45)=0,COUNT(E45)=0),"Missing inputs",IF(SUMPRODUCT(--($A$7:$A$56=A45))&lt;&gt;1,"Duplicate ID",IF(SUMPRODUCT(--('Products'!$A$7:$A$16=C45),--('Products'!$P$7:$P$16="Ready"))&lt;&gt;1,"Check SKU",IF(OR(NOT(ISNUMBER(B45)),B45&lt;1,B45&gt;73415),"Check date",IF(OR(NOT(ISNUMBER(E45)),E45&lt;=0,E45&gt;1000000000,MOD(E45,1)&lt;&gt;0),"Check quantity",IF(AND(D45&lt;&gt;"IN",D45&lt;&gt;"OUT",D45&lt;&gt;"ADJUST+",D45&lt;&gt;"ADJUST-"),"Check movement","Ready")))))))</x:f>
      </x:c>
      <x:c r="I45" s="17" t="str">
        <x:f>IF(H45&lt;&gt;"Ready","",IF(OR(D45="IN",D45="ADJUST+"),E45,-E45))</x:f>
      </x:c>
    </x:row>
    <x:row r="46" ht="23" customHeight="1">
      <x:c r="A46" s="12"/>
      <x:c r="B46" s="16"/>
      <x:c r="C46" s="12"/>
      <x:c r="D46" s="12"/>
      <x:c r="E46" s="13"/>
      <x:c r="F46" s="12"/>
      <x:c r="G46" s="12"/>
      <x:c r="H46" s="6" t="str">
        <x:f>IF(COUNTA(A46:G46)=0,"",IF(OR(LEN(A46)=0,LEN(B46)=0,LEN(C46)=0,LEN(D46)=0,COUNT(E46)=0),"Missing inputs",IF(SUMPRODUCT(--($A$7:$A$56=A46))&lt;&gt;1,"Duplicate ID",IF(SUMPRODUCT(--('Products'!$A$7:$A$16=C46),--('Products'!$P$7:$P$16="Ready"))&lt;&gt;1,"Check SKU",IF(OR(NOT(ISNUMBER(B46)),B46&lt;1,B46&gt;73415),"Check date",IF(OR(NOT(ISNUMBER(E46)),E46&lt;=0,E46&gt;1000000000,MOD(E46,1)&lt;&gt;0),"Check quantity",IF(AND(D46&lt;&gt;"IN",D46&lt;&gt;"OUT",D46&lt;&gt;"ADJUST+",D46&lt;&gt;"ADJUST-"),"Check movement","Ready")))))))</x:f>
      </x:c>
      <x:c r="I46" s="17" t="str">
        <x:f>IF(H46&lt;&gt;"Ready","",IF(OR(D46="IN",D46="ADJUST+"),E46,-E46))</x:f>
      </x:c>
    </x:row>
    <x:row r="47" ht="23" customHeight="1">
      <x:c r="A47" s="12"/>
      <x:c r="B47" s="16"/>
      <x:c r="C47" s="12"/>
      <x:c r="D47" s="12"/>
      <x:c r="E47" s="13"/>
      <x:c r="F47" s="12"/>
      <x:c r="G47" s="12"/>
      <x:c r="H47" s="6" t="str">
        <x:f>IF(COUNTA(A47:G47)=0,"",IF(OR(LEN(A47)=0,LEN(B47)=0,LEN(C47)=0,LEN(D47)=0,COUNT(E47)=0),"Missing inputs",IF(SUMPRODUCT(--($A$7:$A$56=A47))&lt;&gt;1,"Duplicate ID",IF(SUMPRODUCT(--('Products'!$A$7:$A$16=C47),--('Products'!$P$7:$P$16="Ready"))&lt;&gt;1,"Check SKU",IF(OR(NOT(ISNUMBER(B47)),B47&lt;1,B47&gt;73415),"Check date",IF(OR(NOT(ISNUMBER(E47)),E47&lt;=0,E47&gt;1000000000,MOD(E47,1)&lt;&gt;0),"Check quantity",IF(AND(D47&lt;&gt;"IN",D47&lt;&gt;"OUT",D47&lt;&gt;"ADJUST+",D47&lt;&gt;"ADJUST-"),"Check movement","Ready")))))))</x:f>
      </x:c>
      <x:c r="I47" s="17" t="str">
        <x:f>IF(H47&lt;&gt;"Ready","",IF(OR(D47="IN",D47="ADJUST+"),E47,-E47))</x:f>
      </x:c>
    </x:row>
    <x:row r="48" ht="23" customHeight="1">
      <x:c r="A48" s="12"/>
      <x:c r="B48" s="16"/>
      <x:c r="C48" s="12"/>
      <x:c r="D48" s="12"/>
      <x:c r="E48" s="13"/>
      <x:c r="F48" s="12"/>
      <x:c r="G48" s="12"/>
      <x:c r="H48" s="6" t="str">
        <x:f>IF(COUNTA(A48:G48)=0,"",IF(OR(LEN(A48)=0,LEN(B48)=0,LEN(C48)=0,LEN(D48)=0,COUNT(E48)=0),"Missing inputs",IF(SUMPRODUCT(--($A$7:$A$56=A48))&lt;&gt;1,"Duplicate ID",IF(SUMPRODUCT(--('Products'!$A$7:$A$16=C48),--('Products'!$P$7:$P$16="Ready"))&lt;&gt;1,"Check SKU",IF(OR(NOT(ISNUMBER(B48)),B48&lt;1,B48&gt;73415),"Check date",IF(OR(NOT(ISNUMBER(E48)),E48&lt;=0,E48&gt;1000000000,MOD(E48,1)&lt;&gt;0),"Check quantity",IF(AND(D48&lt;&gt;"IN",D48&lt;&gt;"OUT",D48&lt;&gt;"ADJUST+",D48&lt;&gt;"ADJUST-"),"Check movement","Ready")))))))</x:f>
      </x:c>
      <x:c r="I48" s="17" t="str">
        <x:f>IF(H48&lt;&gt;"Ready","",IF(OR(D48="IN",D48="ADJUST+"),E48,-E48))</x:f>
      </x:c>
    </x:row>
    <x:row r="49" ht="23" customHeight="1">
      <x:c r="A49" s="12"/>
      <x:c r="B49" s="16"/>
      <x:c r="C49" s="12"/>
      <x:c r="D49" s="12"/>
      <x:c r="E49" s="13"/>
      <x:c r="F49" s="12"/>
      <x:c r="G49" s="12"/>
      <x:c r="H49" s="6" t="str">
        <x:f>IF(COUNTA(A49:G49)=0,"",IF(OR(LEN(A49)=0,LEN(B49)=0,LEN(C49)=0,LEN(D49)=0,COUNT(E49)=0),"Missing inputs",IF(SUMPRODUCT(--($A$7:$A$56=A49))&lt;&gt;1,"Duplicate ID",IF(SUMPRODUCT(--('Products'!$A$7:$A$16=C49),--('Products'!$P$7:$P$16="Ready"))&lt;&gt;1,"Check SKU",IF(OR(NOT(ISNUMBER(B49)),B49&lt;1,B49&gt;73415),"Check date",IF(OR(NOT(ISNUMBER(E49)),E49&lt;=0,E49&gt;1000000000,MOD(E49,1)&lt;&gt;0),"Check quantity",IF(AND(D49&lt;&gt;"IN",D49&lt;&gt;"OUT",D49&lt;&gt;"ADJUST+",D49&lt;&gt;"ADJUST-"),"Check movement","Ready")))))))</x:f>
      </x:c>
      <x:c r="I49" s="17" t="str">
        <x:f>IF(H49&lt;&gt;"Ready","",IF(OR(D49="IN",D49="ADJUST+"),E49,-E49))</x:f>
      </x:c>
    </x:row>
    <x:row r="50" ht="23" customHeight="1">
      <x:c r="A50" s="12"/>
      <x:c r="B50" s="16"/>
      <x:c r="C50" s="12"/>
      <x:c r="D50" s="12"/>
      <x:c r="E50" s="13"/>
      <x:c r="F50" s="12"/>
      <x:c r="G50" s="12"/>
      <x:c r="H50" s="6" t="str">
        <x:f>IF(COUNTA(A50:G50)=0,"",IF(OR(LEN(A50)=0,LEN(B50)=0,LEN(C50)=0,LEN(D50)=0,COUNT(E50)=0),"Missing inputs",IF(SUMPRODUCT(--($A$7:$A$56=A50))&lt;&gt;1,"Duplicate ID",IF(SUMPRODUCT(--('Products'!$A$7:$A$16=C50),--('Products'!$P$7:$P$16="Ready"))&lt;&gt;1,"Check SKU",IF(OR(NOT(ISNUMBER(B50)),B50&lt;1,B50&gt;73415),"Check date",IF(OR(NOT(ISNUMBER(E50)),E50&lt;=0,E50&gt;1000000000,MOD(E50,1)&lt;&gt;0),"Check quantity",IF(AND(D50&lt;&gt;"IN",D50&lt;&gt;"OUT",D50&lt;&gt;"ADJUST+",D50&lt;&gt;"ADJUST-"),"Check movement","Ready")))))))</x:f>
      </x:c>
      <x:c r="I50" s="17" t="str">
        <x:f>IF(H50&lt;&gt;"Ready","",IF(OR(D50="IN",D50="ADJUST+"),E50,-E50))</x:f>
      </x:c>
    </x:row>
    <x:row r="51" ht="23" customHeight="1">
      <x:c r="A51" s="12"/>
      <x:c r="B51" s="16"/>
      <x:c r="C51" s="12"/>
      <x:c r="D51" s="12"/>
      <x:c r="E51" s="13"/>
      <x:c r="F51" s="12"/>
      <x:c r="G51" s="12"/>
      <x:c r="H51" s="6" t="str">
        <x:f>IF(COUNTA(A51:G51)=0,"",IF(OR(LEN(A51)=0,LEN(B51)=0,LEN(C51)=0,LEN(D51)=0,COUNT(E51)=0),"Missing inputs",IF(SUMPRODUCT(--($A$7:$A$56=A51))&lt;&gt;1,"Duplicate ID",IF(SUMPRODUCT(--('Products'!$A$7:$A$16=C51),--('Products'!$P$7:$P$16="Ready"))&lt;&gt;1,"Check SKU",IF(OR(NOT(ISNUMBER(B51)),B51&lt;1,B51&gt;73415),"Check date",IF(OR(NOT(ISNUMBER(E51)),E51&lt;=0,E51&gt;1000000000,MOD(E51,1)&lt;&gt;0),"Check quantity",IF(AND(D51&lt;&gt;"IN",D51&lt;&gt;"OUT",D51&lt;&gt;"ADJUST+",D51&lt;&gt;"ADJUST-"),"Check movement","Ready")))))))</x:f>
      </x:c>
      <x:c r="I51" s="17" t="str">
        <x:f>IF(H51&lt;&gt;"Ready","",IF(OR(D51="IN",D51="ADJUST+"),E51,-E51))</x:f>
      </x:c>
    </x:row>
    <x:row r="52" ht="23" customHeight="1">
      <x:c r="A52" s="12"/>
      <x:c r="B52" s="16"/>
      <x:c r="C52" s="12"/>
      <x:c r="D52" s="12"/>
      <x:c r="E52" s="13"/>
      <x:c r="F52" s="12"/>
      <x:c r="G52" s="12"/>
      <x:c r="H52" s="6" t="str">
        <x:f>IF(COUNTA(A52:G52)=0,"",IF(OR(LEN(A52)=0,LEN(B52)=0,LEN(C52)=0,LEN(D52)=0,COUNT(E52)=0),"Missing inputs",IF(SUMPRODUCT(--($A$7:$A$56=A52))&lt;&gt;1,"Duplicate ID",IF(SUMPRODUCT(--('Products'!$A$7:$A$16=C52),--('Products'!$P$7:$P$16="Ready"))&lt;&gt;1,"Check SKU",IF(OR(NOT(ISNUMBER(B52)),B52&lt;1,B52&gt;73415),"Check date",IF(OR(NOT(ISNUMBER(E52)),E52&lt;=0,E52&gt;1000000000,MOD(E52,1)&lt;&gt;0),"Check quantity",IF(AND(D52&lt;&gt;"IN",D52&lt;&gt;"OUT",D52&lt;&gt;"ADJUST+",D52&lt;&gt;"ADJUST-"),"Check movement","Ready")))))))</x:f>
      </x:c>
      <x:c r="I52" s="17" t="str">
        <x:f>IF(H52&lt;&gt;"Ready","",IF(OR(D52="IN",D52="ADJUST+"),E52,-E52))</x:f>
      </x:c>
    </x:row>
    <x:row r="53" ht="23" customHeight="1">
      <x:c r="A53" s="12"/>
      <x:c r="B53" s="16"/>
      <x:c r="C53" s="12"/>
      <x:c r="D53" s="12"/>
      <x:c r="E53" s="13"/>
      <x:c r="F53" s="12"/>
      <x:c r="G53" s="12"/>
      <x:c r="H53" s="6" t="str">
        <x:f>IF(COUNTA(A53:G53)=0,"",IF(OR(LEN(A53)=0,LEN(B53)=0,LEN(C53)=0,LEN(D53)=0,COUNT(E53)=0),"Missing inputs",IF(SUMPRODUCT(--($A$7:$A$56=A53))&lt;&gt;1,"Duplicate ID",IF(SUMPRODUCT(--('Products'!$A$7:$A$16=C53),--('Products'!$P$7:$P$16="Ready"))&lt;&gt;1,"Check SKU",IF(OR(NOT(ISNUMBER(B53)),B53&lt;1,B53&gt;73415),"Check date",IF(OR(NOT(ISNUMBER(E53)),E53&lt;=0,E53&gt;1000000000,MOD(E53,1)&lt;&gt;0),"Check quantity",IF(AND(D53&lt;&gt;"IN",D53&lt;&gt;"OUT",D53&lt;&gt;"ADJUST+",D53&lt;&gt;"ADJUST-"),"Check movement","Ready")))))))</x:f>
      </x:c>
      <x:c r="I53" s="17" t="str">
        <x:f>IF(H53&lt;&gt;"Ready","",IF(OR(D53="IN",D53="ADJUST+"),E53,-E53))</x:f>
      </x:c>
    </x:row>
    <x:row r="54" ht="23" customHeight="1">
      <x:c r="A54" s="12"/>
      <x:c r="B54" s="16"/>
      <x:c r="C54" s="12"/>
      <x:c r="D54" s="12"/>
      <x:c r="E54" s="13"/>
      <x:c r="F54" s="12"/>
      <x:c r="G54" s="12"/>
      <x:c r="H54" s="6" t="str">
        <x:f>IF(COUNTA(A54:G54)=0,"",IF(OR(LEN(A54)=0,LEN(B54)=0,LEN(C54)=0,LEN(D54)=0,COUNT(E54)=0),"Missing inputs",IF(SUMPRODUCT(--($A$7:$A$56=A54))&lt;&gt;1,"Duplicate ID",IF(SUMPRODUCT(--('Products'!$A$7:$A$16=C54),--('Products'!$P$7:$P$16="Ready"))&lt;&gt;1,"Check SKU",IF(OR(NOT(ISNUMBER(B54)),B54&lt;1,B54&gt;73415),"Check date",IF(OR(NOT(ISNUMBER(E54)),E54&lt;=0,E54&gt;1000000000,MOD(E54,1)&lt;&gt;0),"Check quantity",IF(AND(D54&lt;&gt;"IN",D54&lt;&gt;"OUT",D54&lt;&gt;"ADJUST+",D54&lt;&gt;"ADJUST-"),"Check movement","Ready")))))))</x:f>
      </x:c>
      <x:c r="I54" s="17" t="str">
        <x:f>IF(H54&lt;&gt;"Ready","",IF(OR(D54="IN",D54="ADJUST+"),E54,-E54))</x:f>
      </x:c>
    </x:row>
    <x:row r="55" ht="23" customHeight="1">
      <x:c r="A55" s="12"/>
      <x:c r="B55" s="16"/>
      <x:c r="C55" s="12"/>
      <x:c r="D55" s="12"/>
      <x:c r="E55" s="13"/>
      <x:c r="F55" s="12"/>
      <x:c r="G55" s="12"/>
      <x:c r="H55" s="6" t="str">
        <x:f>IF(COUNTA(A55:G55)=0,"",IF(OR(LEN(A55)=0,LEN(B55)=0,LEN(C55)=0,LEN(D55)=0,COUNT(E55)=0),"Missing inputs",IF(SUMPRODUCT(--($A$7:$A$56=A55))&lt;&gt;1,"Duplicate ID",IF(SUMPRODUCT(--('Products'!$A$7:$A$16=C55),--('Products'!$P$7:$P$16="Ready"))&lt;&gt;1,"Check SKU",IF(OR(NOT(ISNUMBER(B55)),B55&lt;1,B55&gt;73415),"Check date",IF(OR(NOT(ISNUMBER(E55)),E55&lt;=0,E55&gt;1000000000,MOD(E55,1)&lt;&gt;0),"Check quantity",IF(AND(D55&lt;&gt;"IN",D55&lt;&gt;"OUT",D55&lt;&gt;"ADJUST+",D55&lt;&gt;"ADJUST-"),"Check movement","Ready")))))))</x:f>
      </x:c>
      <x:c r="I55" s="17" t="str">
        <x:f>IF(H55&lt;&gt;"Ready","",IF(OR(D55="IN",D55="ADJUST+"),E55,-E55))</x:f>
      </x:c>
    </x:row>
    <x:row r="56" ht="23" customHeight="1">
      <x:c r="A56" s="12"/>
      <x:c r="B56" s="16"/>
      <x:c r="C56" s="12"/>
      <x:c r="D56" s="12"/>
      <x:c r="E56" s="13"/>
      <x:c r="F56" s="12"/>
      <x:c r="G56" s="12"/>
      <x:c r="H56" s="6" t="str">
        <x:f>IF(COUNTA(A56:G56)=0,"",IF(OR(LEN(A56)=0,LEN(B56)=0,LEN(C56)=0,LEN(D56)=0,COUNT(E56)=0),"Missing inputs",IF(SUMPRODUCT(--($A$7:$A$56=A56))&lt;&gt;1,"Duplicate ID",IF(SUMPRODUCT(--('Products'!$A$7:$A$16=C56),--('Products'!$P$7:$P$16="Ready"))&lt;&gt;1,"Check SKU",IF(OR(NOT(ISNUMBER(B56)),B56&lt;1,B56&gt;73415),"Check date",IF(OR(NOT(ISNUMBER(E56)),E56&lt;=0,E56&gt;1000000000,MOD(E56,1)&lt;&gt;0),"Check quantity",IF(AND(D56&lt;&gt;"IN",D56&lt;&gt;"OUT",D56&lt;&gt;"ADJUST+",D56&lt;&gt;"ADJUST-"),"Check movement","Ready")))))))</x:f>
      </x:c>
      <x:c r="I56" s="17" t="str">
        <x:f>IF(H56&lt;&gt;"Ready","",IF(OR(D56="IN",D56="ADJUST+"),E56,-E56))</x:f>
      </x:c>
    </x:row>
  </x:sheetData>
  <x:conditionalFormatting sqref="A7:I56">
    <x:cfRule type="expression" dxfId="1" priority="1">
      <x:formula>AND($H7&lt;&gt;"",$H7&lt;&gt;"Ready")</x:formula>
    </x:cfRule>
  </x:conditionalFormatting>
  <x:dataValidations count="3">
    <x:dataValidation type="list" sqref="D7:D56">
      <x:formula1>"IN,OUT,ADJUST+,ADJUST-"</x:formula1>
    </x:dataValidation>
    <x:dataValidation type="list" sqref="C7:C56">
      <x:formula1>INDIRECT("Products!$A$7:$A$16")</x:formula1>
    </x:dataValidation>
    <x:dataValidation type="whole" operator="between" sqref="E7:E56">
      <x:formula1>1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f8630529ce9465a"/>
  </x:tableParts>
</x:worksheet>
</file>